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S:\520 Sportovni hala Olomouc\4 - PD\7 - DPS\SOUPIS PRACI\"/>
    </mc:Choice>
  </mc:AlternateContent>
  <xr:revisionPtr revIDLastSave="0" documentId="13_ncr:1_{9A89FB9E-CBC4-4E45-BF33-F37B280CA20B}" xr6:coauthVersionLast="47" xr6:coauthVersionMax="47" xr10:uidLastSave="{00000000-0000-0000-0000-000000000000}"/>
  <bookViews>
    <workbookView xWindow="-120" yWindow="-120" windowWidth="38640" windowHeight="21240" activeTab="1" xr2:uid="{1AB4AC4E-41C5-4F56-BCD8-990F35D1CD06}"/>
  </bookViews>
  <sheets>
    <sheet name="KL" sheetId="2" r:id="rId1"/>
    <sheet name="D.2.9. TRAFOSTANICE" sheetId="1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</externalReferences>
  <definedNames>
    <definedName name="\">[1]KL!$D$21</definedName>
    <definedName name="_______________________obl11" localSheetId="1">#REF!</definedName>
    <definedName name="_______________________obl11" localSheetId="0">#REF!</definedName>
    <definedName name="_______________________obl11">#REF!</definedName>
    <definedName name="_______________________obl12" localSheetId="1">#REF!</definedName>
    <definedName name="_______________________obl12">#REF!</definedName>
    <definedName name="_______________________obl13" localSheetId="1">#REF!</definedName>
    <definedName name="_______________________obl13">#REF!</definedName>
    <definedName name="_______________________obl14" localSheetId="1">#REF!</definedName>
    <definedName name="_______________________obl14">#REF!</definedName>
    <definedName name="_______________________obl15" localSheetId="1">#REF!</definedName>
    <definedName name="_______________________obl15">#REF!</definedName>
    <definedName name="_______________________obl16" localSheetId="1">#REF!</definedName>
    <definedName name="_______________________obl16">#REF!</definedName>
    <definedName name="_______________________obl17" localSheetId="1">#REF!</definedName>
    <definedName name="_______________________obl17">#REF!</definedName>
    <definedName name="_______________________obl1710" localSheetId="1">#REF!</definedName>
    <definedName name="_______________________obl1710">#REF!</definedName>
    <definedName name="_______________________obl1711" localSheetId="1">#REF!</definedName>
    <definedName name="_______________________obl1711">#REF!</definedName>
    <definedName name="_______________________obl1712" localSheetId="1">#REF!</definedName>
    <definedName name="_______________________obl1712">#REF!</definedName>
    <definedName name="_______________________obl1713" localSheetId="1">#REF!</definedName>
    <definedName name="_______________________obl1713">#REF!</definedName>
    <definedName name="_______________________obl1714" localSheetId="1">#REF!</definedName>
    <definedName name="_______________________obl1714">#REF!</definedName>
    <definedName name="_______________________obl1715" localSheetId="1">#REF!</definedName>
    <definedName name="_______________________obl1715">#REF!</definedName>
    <definedName name="_______________________obl1716" localSheetId="1">#REF!</definedName>
    <definedName name="_______________________obl1716">#REF!</definedName>
    <definedName name="_______________________obl1717" localSheetId="1">#REF!</definedName>
    <definedName name="_______________________obl1717">#REF!</definedName>
    <definedName name="_______________________obl1718" localSheetId="1">#REF!</definedName>
    <definedName name="_______________________obl1718">#REF!</definedName>
    <definedName name="_______________________obl1719" localSheetId="1">#REF!</definedName>
    <definedName name="_______________________obl1719">#REF!</definedName>
    <definedName name="_______________________obl173" localSheetId="1">#REF!</definedName>
    <definedName name="_______________________obl173">#REF!</definedName>
    <definedName name="_______________________obl174" localSheetId="1">#REF!</definedName>
    <definedName name="_______________________obl174">#REF!</definedName>
    <definedName name="_______________________obl175" localSheetId="1">#REF!</definedName>
    <definedName name="_______________________obl175">#REF!</definedName>
    <definedName name="_______________________obl176" localSheetId="1">#REF!</definedName>
    <definedName name="_______________________obl176">#REF!</definedName>
    <definedName name="_______________________obl177" localSheetId="1">#REF!</definedName>
    <definedName name="_______________________obl177">#REF!</definedName>
    <definedName name="_______________________obl178" localSheetId="1">#REF!</definedName>
    <definedName name="_______________________obl178">#REF!</definedName>
    <definedName name="_______________________obl179" localSheetId="1">#REF!</definedName>
    <definedName name="_______________________obl179">#REF!</definedName>
    <definedName name="_______________________obl18" localSheetId="1">#REF!</definedName>
    <definedName name="_______________________obl18">#REF!</definedName>
    <definedName name="_______________________obl181" localSheetId="1">#REF!</definedName>
    <definedName name="_______________________obl181">#REF!</definedName>
    <definedName name="_______________________obl1816" localSheetId="1">#REF!</definedName>
    <definedName name="_______________________obl1816">#REF!</definedName>
    <definedName name="_______________________obl1820" localSheetId="1">#REF!</definedName>
    <definedName name="_______________________obl1820">#REF!</definedName>
    <definedName name="_______________________obl1821" localSheetId="1">#REF!</definedName>
    <definedName name="_______________________obl1821">#REF!</definedName>
    <definedName name="_______________________obl1822" localSheetId="1">#REF!</definedName>
    <definedName name="_______________________obl1822">#REF!</definedName>
    <definedName name="_______________________obl1823" localSheetId="1">#REF!</definedName>
    <definedName name="_______________________obl1823">#REF!</definedName>
    <definedName name="_______________________obl1824" localSheetId="1">#REF!</definedName>
    <definedName name="_______________________obl1824">#REF!</definedName>
    <definedName name="_______________________obl1825" localSheetId="1">#REF!</definedName>
    <definedName name="_______________________obl1825">#REF!</definedName>
    <definedName name="_______________________obl1826" localSheetId="1">#REF!</definedName>
    <definedName name="_______________________obl1826">#REF!</definedName>
    <definedName name="_______________________obl1827" localSheetId="1">#REF!</definedName>
    <definedName name="_______________________obl1827">#REF!</definedName>
    <definedName name="_______________________obl1828" localSheetId="1">#REF!</definedName>
    <definedName name="_______________________obl1828">#REF!</definedName>
    <definedName name="_______________________obl1829" localSheetId="1">#REF!</definedName>
    <definedName name="_______________________obl1829">#REF!</definedName>
    <definedName name="_______________________obl183" localSheetId="1">#REF!</definedName>
    <definedName name="_______________________obl183">#REF!</definedName>
    <definedName name="_______________________obl1831" localSheetId="1">#REF!</definedName>
    <definedName name="_______________________obl1831">#REF!</definedName>
    <definedName name="_______________________obl1832" localSheetId="1">#REF!</definedName>
    <definedName name="_______________________obl1832">#REF!</definedName>
    <definedName name="_______________________obl184" localSheetId="1">#REF!</definedName>
    <definedName name="_______________________obl184">#REF!</definedName>
    <definedName name="_______________________obl185" localSheetId="1">#REF!</definedName>
    <definedName name="_______________________obl185">#REF!</definedName>
    <definedName name="_______________________obl186" localSheetId="1">#REF!</definedName>
    <definedName name="_______________________obl186">#REF!</definedName>
    <definedName name="_______________________obl187" localSheetId="1">#REF!</definedName>
    <definedName name="_______________________obl187">#REF!</definedName>
    <definedName name="_____________________obl11">#REF!</definedName>
    <definedName name="_____________________obl12">#REF!</definedName>
    <definedName name="_____________________obl13">#REF!</definedName>
    <definedName name="_____________________obl14">#REF!</definedName>
    <definedName name="_____________________obl15">#REF!</definedName>
    <definedName name="_____________________obl16">#REF!</definedName>
    <definedName name="_____________________obl17">#REF!</definedName>
    <definedName name="_____________________obl1710">#REF!</definedName>
    <definedName name="_____________________obl1711">#REF!</definedName>
    <definedName name="_____________________obl1712">#REF!</definedName>
    <definedName name="_____________________obl1713">#REF!</definedName>
    <definedName name="_____________________obl1714">#REF!</definedName>
    <definedName name="_____________________obl1715">#REF!</definedName>
    <definedName name="_____________________obl1716">#REF!</definedName>
    <definedName name="_____________________obl1717">#REF!</definedName>
    <definedName name="_____________________obl1718">#REF!</definedName>
    <definedName name="_____________________obl1719">#REF!</definedName>
    <definedName name="_____________________obl173">#REF!</definedName>
    <definedName name="_____________________obl174">#REF!</definedName>
    <definedName name="_____________________obl175">#REF!</definedName>
    <definedName name="_____________________obl176">#REF!</definedName>
    <definedName name="_____________________obl177">#REF!</definedName>
    <definedName name="_____________________obl178">#REF!</definedName>
    <definedName name="_____________________obl179">#REF!</definedName>
    <definedName name="_____________________obl18">#REF!</definedName>
    <definedName name="_____________________obl181">#REF!</definedName>
    <definedName name="_____________________obl1816">#REF!</definedName>
    <definedName name="_____________________obl1820">#REF!</definedName>
    <definedName name="_____________________obl1821">#REF!</definedName>
    <definedName name="_____________________obl1822">#REF!</definedName>
    <definedName name="_____________________obl1823">#REF!</definedName>
    <definedName name="_____________________obl1824">#REF!</definedName>
    <definedName name="_____________________obl1825">#REF!</definedName>
    <definedName name="_____________________obl1826">#REF!</definedName>
    <definedName name="_____________________obl1827">#REF!</definedName>
    <definedName name="_____________________obl1828">#REF!</definedName>
    <definedName name="_____________________obl1829">#REF!</definedName>
    <definedName name="_____________________obl183">#REF!</definedName>
    <definedName name="_____________________obl1831">#REF!</definedName>
    <definedName name="_____________________obl1832">#REF!</definedName>
    <definedName name="_____________________obl184">#REF!</definedName>
    <definedName name="_____________________obl185">#REF!</definedName>
    <definedName name="_____________________obl186">#REF!</definedName>
    <definedName name="_____________________obl187">#REF!</definedName>
    <definedName name="____________________obl11">#REF!</definedName>
    <definedName name="____________________obl12">#REF!</definedName>
    <definedName name="____________________obl13">#REF!</definedName>
    <definedName name="____________________obl14">#REF!</definedName>
    <definedName name="____________________obl15">#REF!</definedName>
    <definedName name="____________________obl16">#REF!</definedName>
    <definedName name="____________________obl17">#REF!</definedName>
    <definedName name="____________________obl1710">#REF!</definedName>
    <definedName name="____________________obl1711">#REF!</definedName>
    <definedName name="____________________obl1712">#REF!</definedName>
    <definedName name="____________________obl1713">#REF!</definedName>
    <definedName name="____________________obl1714">#REF!</definedName>
    <definedName name="____________________obl1715">#REF!</definedName>
    <definedName name="____________________obl1716">#REF!</definedName>
    <definedName name="____________________obl1717">#REF!</definedName>
    <definedName name="____________________obl1718">#REF!</definedName>
    <definedName name="____________________obl1719">#REF!</definedName>
    <definedName name="____________________obl173">#REF!</definedName>
    <definedName name="____________________obl174">#REF!</definedName>
    <definedName name="____________________obl175">#REF!</definedName>
    <definedName name="____________________obl176">#REF!</definedName>
    <definedName name="____________________obl177">#REF!</definedName>
    <definedName name="____________________obl178">#REF!</definedName>
    <definedName name="____________________obl179">#REF!</definedName>
    <definedName name="____________________obl18">#REF!</definedName>
    <definedName name="____________________obl181">#REF!</definedName>
    <definedName name="____________________obl1816">#REF!</definedName>
    <definedName name="____________________obl1820">#REF!</definedName>
    <definedName name="____________________obl1821">#REF!</definedName>
    <definedName name="____________________obl1822">#REF!</definedName>
    <definedName name="____________________obl1823">#REF!</definedName>
    <definedName name="____________________obl1824">#REF!</definedName>
    <definedName name="____________________obl1825">#REF!</definedName>
    <definedName name="____________________obl1826">#REF!</definedName>
    <definedName name="____________________obl1827">#REF!</definedName>
    <definedName name="____________________obl1828">#REF!</definedName>
    <definedName name="____________________obl1829">#REF!</definedName>
    <definedName name="____________________obl183">#REF!</definedName>
    <definedName name="____________________obl1831">#REF!</definedName>
    <definedName name="____________________obl1832">#REF!</definedName>
    <definedName name="____________________obl184">#REF!</definedName>
    <definedName name="____________________obl185">#REF!</definedName>
    <definedName name="____________________obl186">#REF!</definedName>
    <definedName name="____________________obl187">#REF!</definedName>
    <definedName name="___________________obl11">#REF!</definedName>
    <definedName name="___________________obl12">#REF!</definedName>
    <definedName name="___________________obl13">#REF!</definedName>
    <definedName name="___________________obl14">#REF!</definedName>
    <definedName name="___________________obl15">#REF!</definedName>
    <definedName name="___________________obl16">#REF!</definedName>
    <definedName name="___________________obl17">#REF!</definedName>
    <definedName name="___________________obl1710">#REF!</definedName>
    <definedName name="___________________obl1711">#REF!</definedName>
    <definedName name="___________________obl1712">#REF!</definedName>
    <definedName name="___________________obl1713">#REF!</definedName>
    <definedName name="___________________obl1714">#REF!</definedName>
    <definedName name="___________________obl1715">#REF!</definedName>
    <definedName name="___________________obl1716">#REF!</definedName>
    <definedName name="___________________obl1717">#REF!</definedName>
    <definedName name="___________________obl1718">#REF!</definedName>
    <definedName name="___________________obl1719">#REF!</definedName>
    <definedName name="___________________obl173">#REF!</definedName>
    <definedName name="___________________obl174">#REF!</definedName>
    <definedName name="___________________obl175">#REF!</definedName>
    <definedName name="___________________obl176">#REF!</definedName>
    <definedName name="___________________obl177">#REF!</definedName>
    <definedName name="___________________obl178">#REF!</definedName>
    <definedName name="___________________obl179">#REF!</definedName>
    <definedName name="___________________obl18">#REF!</definedName>
    <definedName name="___________________obl181">#REF!</definedName>
    <definedName name="___________________obl1816">#REF!</definedName>
    <definedName name="___________________obl1820">#REF!</definedName>
    <definedName name="___________________obl1821">#REF!</definedName>
    <definedName name="___________________obl1822">#REF!</definedName>
    <definedName name="___________________obl1823">#REF!</definedName>
    <definedName name="___________________obl1824">#REF!</definedName>
    <definedName name="___________________obl1825">#REF!</definedName>
    <definedName name="___________________obl1826">#REF!</definedName>
    <definedName name="___________________obl1827">#REF!</definedName>
    <definedName name="___________________obl1828">#REF!</definedName>
    <definedName name="___________________obl1829">#REF!</definedName>
    <definedName name="___________________obl183">#REF!</definedName>
    <definedName name="___________________obl1831">#REF!</definedName>
    <definedName name="___________________obl1832">#REF!</definedName>
    <definedName name="___________________obl184">#REF!</definedName>
    <definedName name="___________________obl185">#REF!</definedName>
    <definedName name="___________________obl186">#REF!</definedName>
    <definedName name="___________________obl187">#REF!</definedName>
    <definedName name="__________________obl11">#REF!</definedName>
    <definedName name="__________________obl12">#REF!</definedName>
    <definedName name="__________________obl13">#REF!</definedName>
    <definedName name="__________________obl14">#REF!</definedName>
    <definedName name="__________________obl15">#REF!</definedName>
    <definedName name="__________________obl16">#REF!</definedName>
    <definedName name="__________________obl17">#REF!</definedName>
    <definedName name="__________________obl1710">#REF!</definedName>
    <definedName name="__________________obl1711">#REF!</definedName>
    <definedName name="__________________obl1712">#REF!</definedName>
    <definedName name="__________________obl1713">#REF!</definedName>
    <definedName name="__________________obl1714">#REF!</definedName>
    <definedName name="__________________obl1715">#REF!</definedName>
    <definedName name="__________________obl1716">#REF!</definedName>
    <definedName name="__________________obl1717">#REF!</definedName>
    <definedName name="__________________obl1718">#REF!</definedName>
    <definedName name="__________________obl1719">#REF!</definedName>
    <definedName name="__________________obl173">#REF!</definedName>
    <definedName name="__________________obl174">#REF!</definedName>
    <definedName name="__________________obl175">#REF!</definedName>
    <definedName name="__________________obl176">#REF!</definedName>
    <definedName name="__________________obl177">#REF!</definedName>
    <definedName name="__________________obl178">#REF!</definedName>
    <definedName name="__________________obl179">#REF!</definedName>
    <definedName name="__________________obl18">#REF!</definedName>
    <definedName name="__________________obl181">#REF!</definedName>
    <definedName name="__________________obl1816">#REF!</definedName>
    <definedName name="__________________obl1820">#REF!</definedName>
    <definedName name="__________________obl1821">#REF!</definedName>
    <definedName name="__________________obl1822">#REF!</definedName>
    <definedName name="__________________obl1823">#REF!</definedName>
    <definedName name="__________________obl1824">#REF!</definedName>
    <definedName name="__________________obl1825">#REF!</definedName>
    <definedName name="__________________obl1826">#REF!</definedName>
    <definedName name="__________________obl1827">#REF!</definedName>
    <definedName name="__________________obl1828">#REF!</definedName>
    <definedName name="__________________obl1829">#REF!</definedName>
    <definedName name="__________________obl183">#REF!</definedName>
    <definedName name="__________________obl1831">#REF!</definedName>
    <definedName name="__________________obl1832">#REF!</definedName>
    <definedName name="__________________obl184">#REF!</definedName>
    <definedName name="__________________obl185">#REF!</definedName>
    <definedName name="__________________obl186">#REF!</definedName>
    <definedName name="__________________obl187">#REF!</definedName>
    <definedName name="_________________obl11">#REF!</definedName>
    <definedName name="_________________obl12">#REF!</definedName>
    <definedName name="_________________obl13">#REF!</definedName>
    <definedName name="_________________obl14">#REF!</definedName>
    <definedName name="_________________obl15">#REF!</definedName>
    <definedName name="_________________obl16">#REF!</definedName>
    <definedName name="_________________obl17">#REF!</definedName>
    <definedName name="_________________obl1710">#REF!</definedName>
    <definedName name="_________________obl1711">#REF!</definedName>
    <definedName name="_________________obl1712">#REF!</definedName>
    <definedName name="_________________obl1713">#REF!</definedName>
    <definedName name="_________________obl1714">#REF!</definedName>
    <definedName name="_________________obl1715">#REF!</definedName>
    <definedName name="_________________obl1716">#REF!</definedName>
    <definedName name="_________________obl1717">#REF!</definedName>
    <definedName name="_________________obl1718">#REF!</definedName>
    <definedName name="_________________obl1719">#REF!</definedName>
    <definedName name="_________________obl173">#REF!</definedName>
    <definedName name="_________________obl174">#REF!</definedName>
    <definedName name="_________________obl175">#REF!</definedName>
    <definedName name="_________________obl176">#REF!</definedName>
    <definedName name="_________________obl177">#REF!</definedName>
    <definedName name="_________________obl178">#REF!</definedName>
    <definedName name="_________________obl179">#REF!</definedName>
    <definedName name="_________________obl18">#REF!</definedName>
    <definedName name="_________________obl181">#REF!</definedName>
    <definedName name="_________________obl1816">#REF!</definedName>
    <definedName name="_________________obl1820">#REF!</definedName>
    <definedName name="_________________obl1821">#REF!</definedName>
    <definedName name="_________________obl1822">#REF!</definedName>
    <definedName name="_________________obl1823">#REF!</definedName>
    <definedName name="_________________obl1824">#REF!</definedName>
    <definedName name="_________________obl1825">#REF!</definedName>
    <definedName name="_________________obl1826">#REF!</definedName>
    <definedName name="_________________obl1827">#REF!</definedName>
    <definedName name="_________________obl1828">#REF!</definedName>
    <definedName name="_________________obl1829">#REF!</definedName>
    <definedName name="_________________obl183">#REF!</definedName>
    <definedName name="_________________obl1831">#REF!</definedName>
    <definedName name="_________________obl1832">#REF!</definedName>
    <definedName name="_________________obl184">#REF!</definedName>
    <definedName name="_________________obl185">#REF!</definedName>
    <definedName name="_________________obl186">#REF!</definedName>
    <definedName name="_________________obl187">#REF!</definedName>
    <definedName name="________________obl11">#REF!</definedName>
    <definedName name="________________obl12">#REF!</definedName>
    <definedName name="________________obl13">#REF!</definedName>
    <definedName name="________________obl14">#REF!</definedName>
    <definedName name="________________obl15">#REF!</definedName>
    <definedName name="________________obl16">#REF!</definedName>
    <definedName name="________________obl17">#REF!</definedName>
    <definedName name="________________obl1710">#REF!</definedName>
    <definedName name="________________obl1711">#REF!</definedName>
    <definedName name="________________obl1712">#REF!</definedName>
    <definedName name="________________obl1713">#REF!</definedName>
    <definedName name="________________obl1714">#REF!</definedName>
    <definedName name="________________obl1715">#REF!</definedName>
    <definedName name="________________obl1716">#REF!</definedName>
    <definedName name="________________obl1717">#REF!</definedName>
    <definedName name="________________obl1718">#REF!</definedName>
    <definedName name="________________obl1719">#REF!</definedName>
    <definedName name="________________obl173">#REF!</definedName>
    <definedName name="________________obl174">#REF!</definedName>
    <definedName name="________________obl175">#REF!</definedName>
    <definedName name="________________obl176">#REF!</definedName>
    <definedName name="________________obl177">#REF!</definedName>
    <definedName name="________________obl178">#REF!</definedName>
    <definedName name="________________obl179">#REF!</definedName>
    <definedName name="________________obl18">#REF!</definedName>
    <definedName name="________________obl181">#REF!</definedName>
    <definedName name="________________obl1816">#REF!</definedName>
    <definedName name="________________obl1820">#REF!</definedName>
    <definedName name="________________obl1821">#REF!</definedName>
    <definedName name="________________obl1822">#REF!</definedName>
    <definedName name="________________obl1823">#REF!</definedName>
    <definedName name="________________obl1824">#REF!</definedName>
    <definedName name="________________obl1825">#REF!</definedName>
    <definedName name="________________obl1826">#REF!</definedName>
    <definedName name="________________obl1827">#REF!</definedName>
    <definedName name="________________obl1828">#REF!</definedName>
    <definedName name="________________obl1829">#REF!</definedName>
    <definedName name="________________obl183">#REF!</definedName>
    <definedName name="________________obl1831">#REF!</definedName>
    <definedName name="________________obl1832">#REF!</definedName>
    <definedName name="________________obl184">#REF!</definedName>
    <definedName name="________________obl185">#REF!</definedName>
    <definedName name="________________obl186">#REF!</definedName>
    <definedName name="________________obl187">#REF!</definedName>
    <definedName name="_______________obl11">#REF!</definedName>
    <definedName name="_______________obl12">#REF!</definedName>
    <definedName name="_______________obl13">#REF!</definedName>
    <definedName name="_______________obl14">#REF!</definedName>
    <definedName name="_______________obl15">#REF!</definedName>
    <definedName name="_______________obl16">#REF!</definedName>
    <definedName name="_______________obl17">#REF!</definedName>
    <definedName name="_______________obl1710">#REF!</definedName>
    <definedName name="_______________obl1711">#REF!</definedName>
    <definedName name="_______________obl1712">#REF!</definedName>
    <definedName name="_______________obl1713">#REF!</definedName>
    <definedName name="_______________obl1714">#REF!</definedName>
    <definedName name="_______________obl1715">#REF!</definedName>
    <definedName name="_______________obl1716">#REF!</definedName>
    <definedName name="_______________obl1717">#REF!</definedName>
    <definedName name="_______________obl1718">#REF!</definedName>
    <definedName name="_______________obl1719">#REF!</definedName>
    <definedName name="_______________obl173">#REF!</definedName>
    <definedName name="_______________obl174">#REF!</definedName>
    <definedName name="_______________obl175">#REF!</definedName>
    <definedName name="_______________obl176">#REF!</definedName>
    <definedName name="_______________obl177">#REF!</definedName>
    <definedName name="_______________obl178">#REF!</definedName>
    <definedName name="_______________obl179">#REF!</definedName>
    <definedName name="_______________obl18">#REF!</definedName>
    <definedName name="_______________obl181">#REF!</definedName>
    <definedName name="_______________obl1816">#REF!</definedName>
    <definedName name="_______________obl1820">#REF!</definedName>
    <definedName name="_______________obl1821">#REF!</definedName>
    <definedName name="_______________obl1822">#REF!</definedName>
    <definedName name="_______________obl1823">#REF!</definedName>
    <definedName name="_______________obl1824">#REF!</definedName>
    <definedName name="_______________obl1825">#REF!</definedName>
    <definedName name="_______________obl1826">#REF!</definedName>
    <definedName name="_______________obl1827">#REF!</definedName>
    <definedName name="_______________obl1828">#REF!</definedName>
    <definedName name="_______________obl1829">#REF!</definedName>
    <definedName name="_______________obl183">#REF!</definedName>
    <definedName name="_______________obl1831">#REF!</definedName>
    <definedName name="_______________obl1832">#REF!</definedName>
    <definedName name="_______________obl184">#REF!</definedName>
    <definedName name="_______________obl185">#REF!</definedName>
    <definedName name="_______________obl186">#REF!</definedName>
    <definedName name="_______________obl187">#REF!</definedName>
    <definedName name="______________obl11">#REF!</definedName>
    <definedName name="______________obl12">#REF!</definedName>
    <definedName name="______________obl13">#REF!</definedName>
    <definedName name="______________obl14">#REF!</definedName>
    <definedName name="______________obl15">#REF!</definedName>
    <definedName name="______________obl16">#REF!</definedName>
    <definedName name="______________obl17">#REF!</definedName>
    <definedName name="______________obl1710">#REF!</definedName>
    <definedName name="______________obl1711">#REF!</definedName>
    <definedName name="______________obl1712">#REF!</definedName>
    <definedName name="______________obl1713">#REF!</definedName>
    <definedName name="______________obl1714">#REF!</definedName>
    <definedName name="______________obl1715">#REF!</definedName>
    <definedName name="______________obl1716">#REF!</definedName>
    <definedName name="______________obl1717">#REF!</definedName>
    <definedName name="______________obl1718">#REF!</definedName>
    <definedName name="______________obl1719">#REF!</definedName>
    <definedName name="______________obl173">#REF!</definedName>
    <definedName name="______________obl174">#REF!</definedName>
    <definedName name="______________obl175">#REF!</definedName>
    <definedName name="______________obl176">#REF!</definedName>
    <definedName name="______________obl177">#REF!</definedName>
    <definedName name="______________obl178">#REF!</definedName>
    <definedName name="______________obl179">#REF!</definedName>
    <definedName name="______________obl18">#REF!</definedName>
    <definedName name="______________obl181">#REF!</definedName>
    <definedName name="______________obl1816">#REF!</definedName>
    <definedName name="______________obl1820">#REF!</definedName>
    <definedName name="______________obl1821">#REF!</definedName>
    <definedName name="______________obl1822">#REF!</definedName>
    <definedName name="______________obl1823">#REF!</definedName>
    <definedName name="______________obl1824">#REF!</definedName>
    <definedName name="______________obl1825">#REF!</definedName>
    <definedName name="______________obl1826">#REF!</definedName>
    <definedName name="______________obl1827">#REF!</definedName>
    <definedName name="______________obl1828">#REF!</definedName>
    <definedName name="______________obl1829">#REF!</definedName>
    <definedName name="______________obl183">#REF!</definedName>
    <definedName name="______________obl1831">#REF!</definedName>
    <definedName name="______________obl1832">#REF!</definedName>
    <definedName name="______________obl184">#REF!</definedName>
    <definedName name="______________obl185">#REF!</definedName>
    <definedName name="______________obl186">#REF!</definedName>
    <definedName name="______________obl187">#REF!</definedName>
    <definedName name="_____________obl11">#REF!</definedName>
    <definedName name="_____________obl12">#REF!</definedName>
    <definedName name="_____________obl13">#REF!</definedName>
    <definedName name="_____________obl14">#REF!</definedName>
    <definedName name="_____________obl15">#REF!</definedName>
    <definedName name="_____________obl16">#REF!</definedName>
    <definedName name="_____________obl17">#REF!</definedName>
    <definedName name="_____________obl1710">#REF!</definedName>
    <definedName name="_____________obl1711">#REF!</definedName>
    <definedName name="_____________obl1712">#REF!</definedName>
    <definedName name="_____________obl1713">#REF!</definedName>
    <definedName name="_____________obl1714">#REF!</definedName>
    <definedName name="_____________obl1715">#REF!</definedName>
    <definedName name="_____________obl1716">#REF!</definedName>
    <definedName name="_____________obl1717">#REF!</definedName>
    <definedName name="_____________obl1718">#REF!</definedName>
    <definedName name="_____________obl1719">#REF!</definedName>
    <definedName name="_____________obl173">#REF!</definedName>
    <definedName name="_____________obl174">#REF!</definedName>
    <definedName name="_____________obl175">#REF!</definedName>
    <definedName name="_____________obl176">#REF!</definedName>
    <definedName name="_____________obl177">#REF!</definedName>
    <definedName name="_____________obl178">#REF!</definedName>
    <definedName name="_____________obl179">#REF!</definedName>
    <definedName name="_____________obl18">#REF!</definedName>
    <definedName name="_____________obl181">#REF!</definedName>
    <definedName name="_____________obl1816">#REF!</definedName>
    <definedName name="_____________obl1820">#REF!</definedName>
    <definedName name="_____________obl1821">#REF!</definedName>
    <definedName name="_____________obl1822">#REF!</definedName>
    <definedName name="_____________obl1823">#REF!</definedName>
    <definedName name="_____________obl1824">#REF!</definedName>
    <definedName name="_____________obl1825">#REF!</definedName>
    <definedName name="_____________obl1826">#REF!</definedName>
    <definedName name="_____________obl1827">#REF!</definedName>
    <definedName name="_____________obl1828">#REF!</definedName>
    <definedName name="_____________obl1829">#REF!</definedName>
    <definedName name="_____________obl183">#REF!</definedName>
    <definedName name="_____________obl1831">#REF!</definedName>
    <definedName name="_____________obl1832">#REF!</definedName>
    <definedName name="_____________obl184">#REF!</definedName>
    <definedName name="_____________obl185">#REF!</definedName>
    <definedName name="_____________obl186">#REF!</definedName>
    <definedName name="_____________obl187">#REF!</definedName>
    <definedName name="____________obl11">#REF!</definedName>
    <definedName name="____________obl12">#REF!</definedName>
    <definedName name="____________obl13">#REF!</definedName>
    <definedName name="____________obl14">#REF!</definedName>
    <definedName name="____________obl15">#REF!</definedName>
    <definedName name="____________obl16">#REF!</definedName>
    <definedName name="____________obl17">#REF!</definedName>
    <definedName name="____________obl1710">#REF!</definedName>
    <definedName name="____________obl1711">#REF!</definedName>
    <definedName name="____________obl1712">#REF!</definedName>
    <definedName name="____________obl1713">#REF!</definedName>
    <definedName name="____________obl1714">#REF!</definedName>
    <definedName name="____________obl1715">#REF!</definedName>
    <definedName name="____________obl1716">#REF!</definedName>
    <definedName name="____________obl1717">#REF!</definedName>
    <definedName name="____________obl1718">#REF!</definedName>
    <definedName name="____________obl1719">#REF!</definedName>
    <definedName name="____________obl173">#REF!</definedName>
    <definedName name="____________obl174">#REF!</definedName>
    <definedName name="____________obl175">#REF!</definedName>
    <definedName name="____________obl176">#REF!</definedName>
    <definedName name="____________obl177">#REF!</definedName>
    <definedName name="____________obl178">#REF!</definedName>
    <definedName name="____________obl179">#REF!</definedName>
    <definedName name="____________obl18">#REF!</definedName>
    <definedName name="____________obl181">#REF!</definedName>
    <definedName name="____________obl1816">#REF!</definedName>
    <definedName name="____________obl1820">#REF!</definedName>
    <definedName name="____________obl1821">#REF!</definedName>
    <definedName name="____________obl1822">#REF!</definedName>
    <definedName name="____________obl1823">#REF!</definedName>
    <definedName name="____________obl1824">#REF!</definedName>
    <definedName name="____________obl1825">#REF!</definedName>
    <definedName name="____________obl1826">#REF!</definedName>
    <definedName name="____________obl1827">#REF!</definedName>
    <definedName name="____________obl1828">#REF!</definedName>
    <definedName name="____________obl1829">#REF!</definedName>
    <definedName name="____________obl183">#REF!</definedName>
    <definedName name="____________obl1831">#REF!</definedName>
    <definedName name="____________obl1832">#REF!</definedName>
    <definedName name="____________obl184">#REF!</definedName>
    <definedName name="____________obl185">#REF!</definedName>
    <definedName name="____________obl186">#REF!</definedName>
    <definedName name="____________obl187">#REF!</definedName>
    <definedName name="___________obl11">#REF!</definedName>
    <definedName name="___________obl12">#REF!</definedName>
    <definedName name="___________obl13">#REF!</definedName>
    <definedName name="___________obl14">#REF!</definedName>
    <definedName name="___________obl15">#REF!</definedName>
    <definedName name="___________obl16">#REF!</definedName>
    <definedName name="___________obl17">#REF!</definedName>
    <definedName name="___________obl1710">#REF!</definedName>
    <definedName name="___________obl1711">#REF!</definedName>
    <definedName name="___________obl1712">#REF!</definedName>
    <definedName name="___________obl1713">#REF!</definedName>
    <definedName name="___________obl1714">#REF!</definedName>
    <definedName name="___________obl1715">#REF!</definedName>
    <definedName name="___________obl1716">#REF!</definedName>
    <definedName name="___________obl1717">#REF!</definedName>
    <definedName name="___________obl1718">#REF!</definedName>
    <definedName name="___________obl1719">#REF!</definedName>
    <definedName name="___________obl173">#REF!</definedName>
    <definedName name="___________obl174">#REF!</definedName>
    <definedName name="___________obl175">#REF!</definedName>
    <definedName name="___________obl176">#REF!</definedName>
    <definedName name="___________obl177">#REF!</definedName>
    <definedName name="___________obl178">#REF!</definedName>
    <definedName name="___________obl179">#REF!</definedName>
    <definedName name="___________obl18">#REF!</definedName>
    <definedName name="___________obl181">#REF!</definedName>
    <definedName name="___________obl1816">#REF!</definedName>
    <definedName name="___________obl1820">#REF!</definedName>
    <definedName name="___________obl1821">#REF!</definedName>
    <definedName name="___________obl1822">#REF!</definedName>
    <definedName name="___________obl1823">#REF!</definedName>
    <definedName name="___________obl1824">#REF!</definedName>
    <definedName name="___________obl1825">#REF!</definedName>
    <definedName name="___________obl1826">#REF!</definedName>
    <definedName name="___________obl1827">#REF!</definedName>
    <definedName name="___________obl1828">#REF!</definedName>
    <definedName name="___________obl1829">#REF!</definedName>
    <definedName name="___________obl183">#REF!</definedName>
    <definedName name="___________obl1831">#REF!</definedName>
    <definedName name="___________obl1832">#REF!</definedName>
    <definedName name="___________obl184">#REF!</definedName>
    <definedName name="___________obl185">#REF!</definedName>
    <definedName name="___________obl186">#REF!</definedName>
    <definedName name="___________obl187">#REF!</definedName>
    <definedName name="__________obl11">#REF!</definedName>
    <definedName name="__________obl12">#REF!</definedName>
    <definedName name="__________obl13">#REF!</definedName>
    <definedName name="__________obl14">#REF!</definedName>
    <definedName name="__________obl15">#REF!</definedName>
    <definedName name="__________obl16">#REF!</definedName>
    <definedName name="__________obl17">#REF!</definedName>
    <definedName name="__________obl1710">#REF!</definedName>
    <definedName name="__________obl1711">#REF!</definedName>
    <definedName name="__________obl1712">#REF!</definedName>
    <definedName name="__________obl1713">#REF!</definedName>
    <definedName name="__________obl1714">#REF!</definedName>
    <definedName name="__________obl1715">#REF!</definedName>
    <definedName name="__________obl1716">#REF!</definedName>
    <definedName name="__________obl1717">#REF!</definedName>
    <definedName name="__________obl1718">#REF!</definedName>
    <definedName name="__________obl1719">#REF!</definedName>
    <definedName name="__________obl173">#REF!</definedName>
    <definedName name="__________obl174">#REF!</definedName>
    <definedName name="__________obl175">#REF!</definedName>
    <definedName name="__________obl176">#REF!</definedName>
    <definedName name="__________obl177">#REF!</definedName>
    <definedName name="__________obl178">#REF!</definedName>
    <definedName name="__________obl179">#REF!</definedName>
    <definedName name="__________obl18">#REF!</definedName>
    <definedName name="__________obl181">#REF!</definedName>
    <definedName name="__________obl1816">#REF!</definedName>
    <definedName name="__________obl1820">#REF!</definedName>
    <definedName name="__________obl1821">#REF!</definedName>
    <definedName name="__________obl1822">#REF!</definedName>
    <definedName name="__________obl1823">#REF!</definedName>
    <definedName name="__________obl1824">#REF!</definedName>
    <definedName name="__________obl1825">#REF!</definedName>
    <definedName name="__________obl1826">#REF!</definedName>
    <definedName name="__________obl1827">#REF!</definedName>
    <definedName name="__________obl1828">#REF!</definedName>
    <definedName name="__________obl1829">#REF!</definedName>
    <definedName name="__________obl183">#REF!</definedName>
    <definedName name="__________obl1831">#REF!</definedName>
    <definedName name="__________obl1832">#REF!</definedName>
    <definedName name="__________obl184">#REF!</definedName>
    <definedName name="__________obl185">#REF!</definedName>
    <definedName name="__________obl186">#REF!</definedName>
    <definedName name="__________obl187">#REF!</definedName>
    <definedName name="_________obl11">#REF!</definedName>
    <definedName name="_________obl12">#REF!</definedName>
    <definedName name="_________obl13">#REF!</definedName>
    <definedName name="_________obl14">#REF!</definedName>
    <definedName name="_________obl15">#REF!</definedName>
    <definedName name="_________obl16">#REF!</definedName>
    <definedName name="_________obl17">#REF!</definedName>
    <definedName name="_________obl1710">#REF!</definedName>
    <definedName name="_________obl1711">#REF!</definedName>
    <definedName name="_________obl1712">#REF!</definedName>
    <definedName name="_________obl1713">#REF!</definedName>
    <definedName name="_________obl1714">#REF!</definedName>
    <definedName name="_________obl1715">#REF!</definedName>
    <definedName name="_________obl1716">#REF!</definedName>
    <definedName name="_________obl1717">#REF!</definedName>
    <definedName name="_________obl1718">#REF!</definedName>
    <definedName name="_________obl1719">#REF!</definedName>
    <definedName name="_________obl173">#REF!</definedName>
    <definedName name="_________obl174">#REF!</definedName>
    <definedName name="_________obl175">#REF!</definedName>
    <definedName name="_________obl176">#REF!</definedName>
    <definedName name="_________obl177">#REF!</definedName>
    <definedName name="_________obl178">#REF!</definedName>
    <definedName name="_________obl179">#REF!</definedName>
    <definedName name="_________obl18">#REF!</definedName>
    <definedName name="_________obl181">#REF!</definedName>
    <definedName name="_________obl1816">#REF!</definedName>
    <definedName name="_________obl1820">#REF!</definedName>
    <definedName name="_________obl1821">#REF!</definedName>
    <definedName name="_________obl1822">#REF!</definedName>
    <definedName name="_________obl1823">#REF!</definedName>
    <definedName name="_________obl1824">#REF!</definedName>
    <definedName name="_________obl1825">#REF!</definedName>
    <definedName name="_________obl1826">#REF!</definedName>
    <definedName name="_________obl1827">#REF!</definedName>
    <definedName name="_________obl1828">#REF!</definedName>
    <definedName name="_________obl1829">#REF!</definedName>
    <definedName name="_________obl183">#REF!</definedName>
    <definedName name="_________obl1831">#REF!</definedName>
    <definedName name="_________obl1832">#REF!</definedName>
    <definedName name="_________obl184">#REF!</definedName>
    <definedName name="_________obl185">#REF!</definedName>
    <definedName name="_________obl186">#REF!</definedName>
    <definedName name="_________obl187">#REF!</definedName>
    <definedName name="________obl11">#REF!</definedName>
    <definedName name="________obl12">#REF!</definedName>
    <definedName name="________obl13">#REF!</definedName>
    <definedName name="________obl14">#REF!</definedName>
    <definedName name="________obl15">#REF!</definedName>
    <definedName name="________obl16">#REF!</definedName>
    <definedName name="________obl17">#REF!</definedName>
    <definedName name="________obl1710">#REF!</definedName>
    <definedName name="________obl1711">#REF!</definedName>
    <definedName name="________obl1712">#REF!</definedName>
    <definedName name="________obl1713">#REF!</definedName>
    <definedName name="________obl1714">#REF!</definedName>
    <definedName name="________obl1715">#REF!</definedName>
    <definedName name="________obl1716">#REF!</definedName>
    <definedName name="________obl1717">#REF!</definedName>
    <definedName name="________obl1718">#REF!</definedName>
    <definedName name="________obl1719">#REF!</definedName>
    <definedName name="________obl173">#REF!</definedName>
    <definedName name="________obl174">#REF!</definedName>
    <definedName name="________obl175">#REF!</definedName>
    <definedName name="________obl176">#REF!</definedName>
    <definedName name="________obl177">#REF!</definedName>
    <definedName name="________obl178">#REF!</definedName>
    <definedName name="________obl179">#REF!</definedName>
    <definedName name="________obl18">#REF!</definedName>
    <definedName name="________obl181">#REF!</definedName>
    <definedName name="________obl1816">#REF!</definedName>
    <definedName name="________obl1820">#REF!</definedName>
    <definedName name="________obl1821">#REF!</definedName>
    <definedName name="________obl1822">#REF!</definedName>
    <definedName name="________obl1823">#REF!</definedName>
    <definedName name="________obl1824">#REF!</definedName>
    <definedName name="________obl1825">#REF!</definedName>
    <definedName name="________obl1826">#REF!</definedName>
    <definedName name="________obl1827">#REF!</definedName>
    <definedName name="________obl1828">#REF!</definedName>
    <definedName name="________obl1829">#REF!</definedName>
    <definedName name="________obl183">#REF!</definedName>
    <definedName name="________obl1831">#REF!</definedName>
    <definedName name="________obl1832">#REF!</definedName>
    <definedName name="________obl184">#REF!</definedName>
    <definedName name="________obl185">#REF!</definedName>
    <definedName name="________obl186">#REF!</definedName>
    <definedName name="________obl187">#REF!</definedName>
    <definedName name="_______obl11">#REF!</definedName>
    <definedName name="_______obl12">#REF!</definedName>
    <definedName name="_______obl13">#REF!</definedName>
    <definedName name="_______obl14">#REF!</definedName>
    <definedName name="_______obl15">#REF!</definedName>
    <definedName name="_______obl16">#REF!</definedName>
    <definedName name="_______obl17">#REF!</definedName>
    <definedName name="_______obl1710">#REF!</definedName>
    <definedName name="_______obl1711">#REF!</definedName>
    <definedName name="_______obl1712">#REF!</definedName>
    <definedName name="_______obl1713">#REF!</definedName>
    <definedName name="_______obl1714">#REF!</definedName>
    <definedName name="_______obl1715">#REF!</definedName>
    <definedName name="_______obl1716">#REF!</definedName>
    <definedName name="_______obl1717">#REF!</definedName>
    <definedName name="_______obl1718">#REF!</definedName>
    <definedName name="_______obl1719">#REF!</definedName>
    <definedName name="_______obl173">#REF!</definedName>
    <definedName name="_______obl174">#REF!</definedName>
    <definedName name="_______obl175">#REF!</definedName>
    <definedName name="_______obl176">#REF!</definedName>
    <definedName name="_______obl177">#REF!</definedName>
    <definedName name="_______obl178">#REF!</definedName>
    <definedName name="_______obl179">#REF!</definedName>
    <definedName name="_______obl18">#REF!</definedName>
    <definedName name="_______obl181">#REF!</definedName>
    <definedName name="_______obl1816">#REF!</definedName>
    <definedName name="_______obl1820">#REF!</definedName>
    <definedName name="_______obl1821">#REF!</definedName>
    <definedName name="_______obl1822">#REF!</definedName>
    <definedName name="_______obl1823">#REF!</definedName>
    <definedName name="_______obl1824">#REF!</definedName>
    <definedName name="_______obl1825">#REF!</definedName>
    <definedName name="_______obl1826">#REF!</definedName>
    <definedName name="_______obl1827">#REF!</definedName>
    <definedName name="_______obl1828">#REF!</definedName>
    <definedName name="_______obl1829">#REF!</definedName>
    <definedName name="_______obl183">#REF!</definedName>
    <definedName name="_______obl1831">#REF!</definedName>
    <definedName name="_______obl1832">#REF!</definedName>
    <definedName name="_______obl184">#REF!</definedName>
    <definedName name="_______obl185">#REF!</definedName>
    <definedName name="_______obl186">#REF!</definedName>
    <definedName name="_______obl187">#REF!</definedName>
    <definedName name="______obl11">#REF!</definedName>
    <definedName name="______obl12">#REF!</definedName>
    <definedName name="______obl13">#REF!</definedName>
    <definedName name="______obl14">#REF!</definedName>
    <definedName name="______obl15">#REF!</definedName>
    <definedName name="______obl16">#REF!</definedName>
    <definedName name="______obl17">#REF!</definedName>
    <definedName name="______obl1710">#REF!</definedName>
    <definedName name="______obl1711">#REF!</definedName>
    <definedName name="______obl1712">#REF!</definedName>
    <definedName name="______obl1713">#REF!</definedName>
    <definedName name="______obl1714">#REF!</definedName>
    <definedName name="______obl1715">#REF!</definedName>
    <definedName name="______obl1716">#REF!</definedName>
    <definedName name="______obl1717">#REF!</definedName>
    <definedName name="______obl1718">#REF!</definedName>
    <definedName name="______obl1719">#REF!</definedName>
    <definedName name="______obl173">#REF!</definedName>
    <definedName name="______obl174">#REF!</definedName>
    <definedName name="______obl175">#REF!</definedName>
    <definedName name="______obl176">#REF!</definedName>
    <definedName name="______obl177">#REF!</definedName>
    <definedName name="______obl178">#REF!</definedName>
    <definedName name="______obl179">#REF!</definedName>
    <definedName name="______obl18">#REF!</definedName>
    <definedName name="______obl181">#REF!</definedName>
    <definedName name="______obl1816">#REF!</definedName>
    <definedName name="______obl1820">#REF!</definedName>
    <definedName name="______obl1821">#REF!</definedName>
    <definedName name="______obl1822">#REF!</definedName>
    <definedName name="______obl1823">#REF!</definedName>
    <definedName name="______obl1824">#REF!</definedName>
    <definedName name="______obl1825">#REF!</definedName>
    <definedName name="______obl1826">#REF!</definedName>
    <definedName name="______obl1827">#REF!</definedName>
    <definedName name="______obl1828">#REF!</definedName>
    <definedName name="______obl1829">#REF!</definedName>
    <definedName name="______obl183">#REF!</definedName>
    <definedName name="______obl1831">#REF!</definedName>
    <definedName name="______obl1832">#REF!</definedName>
    <definedName name="______obl184">#REF!</definedName>
    <definedName name="______obl185">#REF!</definedName>
    <definedName name="______obl186">#REF!</definedName>
    <definedName name="______obl187">#REF!</definedName>
    <definedName name="_____mat1">[2]ACCESS!$L$1</definedName>
    <definedName name="_____obl11" localSheetId="1">#REF!</definedName>
    <definedName name="_____obl11" localSheetId="0">#REF!</definedName>
    <definedName name="_____obl11">#REF!</definedName>
    <definedName name="_____obl12" localSheetId="1">#REF!</definedName>
    <definedName name="_____obl12">#REF!</definedName>
    <definedName name="_____obl13" localSheetId="1">#REF!</definedName>
    <definedName name="_____obl13">#REF!</definedName>
    <definedName name="_____obl14">#REF!</definedName>
    <definedName name="_____obl15">#REF!</definedName>
    <definedName name="_____obl16">#REF!</definedName>
    <definedName name="_____obl17">#REF!</definedName>
    <definedName name="_____obl1710">#REF!</definedName>
    <definedName name="_____obl1711">#REF!</definedName>
    <definedName name="_____obl1712">#REF!</definedName>
    <definedName name="_____obl1713">#REF!</definedName>
    <definedName name="_____obl1714">#REF!</definedName>
    <definedName name="_____obl1715">#REF!</definedName>
    <definedName name="_____obl1716">#REF!</definedName>
    <definedName name="_____obl1717">#REF!</definedName>
    <definedName name="_____obl1718">#REF!</definedName>
    <definedName name="_____obl1719">#REF!</definedName>
    <definedName name="_____obl173">#REF!</definedName>
    <definedName name="_____obl174">#REF!</definedName>
    <definedName name="_____obl175">#REF!</definedName>
    <definedName name="_____obl176">#REF!</definedName>
    <definedName name="_____obl177">#REF!</definedName>
    <definedName name="_____obl178">#REF!</definedName>
    <definedName name="_____obl179">#REF!</definedName>
    <definedName name="_____obl18">#REF!</definedName>
    <definedName name="_____obl181">#REF!</definedName>
    <definedName name="_____obl1816">#REF!</definedName>
    <definedName name="_____obl1820">#REF!</definedName>
    <definedName name="_____obl1821">#REF!</definedName>
    <definedName name="_____obl1822">#REF!</definedName>
    <definedName name="_____obl1823">#REF!</definedName>
    <definedName name="_____obl1824">#REF!</definedName>
    <definedName name="_____obl1825">#REF!</definedName>
    <definedName name="_____obl1826">#REF!</definedName>
    <definedName name="_____obl1827">#REF!</definedName>
    <definedName name="_____obl1828">#REF!</definedName>
    <definedName name="_____obl1829">#REF!</definedName>
    <definedName name="_____obl183">#REF!</definedName>
    <definedName name="_____obl1831">#REF!</definedName>
    <definedName name="_____obl1832">#REF!</definedName>
    <definedName name="_____obl184">#REF!</definedName>
    <definedName name="_____obl185">#REF!</definedName>
    <definedName name="_____obl186">#REF!</definedName>
    <definedName name="_____obl187">#REF!</definedName>
    <definedName name="____mat1">[2]ACCESS!$L$1</definedName>
    <definedName name="____obl11" localSheetId="1">#REF!</definedName>
    <definedName name="____obl11" localSheetId="0">#REF!</definedName>
    <definedName name="____obl11">#REF!</definedName>
    <definedName name="____obl12" localSheetId="1">#REF!</definedName>
    <definedName name="____obl12">#REF!</definedName>
    <definedName name="____obl13" localSheetId="1">#REF!</definedName>
    <definedName name="____obl13">#REF!</definedName>
    <definedName name="____obl14">#REF!</definedName>
    <definedName name="____obl15">#REF!</definedName>
    <definedName name="____obl16">#REF!</definedName>
    <definedName name="____obl17">#REF!</definedName>
    <definedName name="____obl1710">#REF!</definedName>
    <definedName name="____obl1711">#REF!</definedName>
    <definedName name="____obl1712">#REF!</definedName>
    <definedName name="____obl1713">#REF!</definedName>
    <definedName name="____obl1714">#REF!</definedName>
    <definedName name="____obl1715">#REF!</definedName>
    <definedName name="____obl1716">#REF!</definedName>
    <definedName name="____obl1717">#REF!</definedName>
    <definedName name="____obl1718">#REF!</definedName>
    <definedName name="____obl1719">#REF!</definedName>
    <definedName name="____obl173">#REF!</definedName>
    <definedName name="____obl174">#REF!</definedName>
    <definedName name="____obl175">#REF!</definedName>
    <definedName name="____obl176">#REF!</definedName>
    <definedName name="____obl177">#REF!</definedName>
    <definedName name="____obl178">#REF!</definedName>
    <definedName name="____obl179">#REF!</definedName>
    <definedName name="____obl18">#REF!</definedName>
    <definedName name="____obl181">#REF!</definedName>
    <definedName name="____obl1816">#REF!</definedName>
    <definedName name="____obl1820">#REF!</definedName>
    <definedName name="____obl1821">#REF!</definedName>
    <definedName name="____obl1822">#REF!</definedName>
    <definedName name="____obl1823">#REF!</definedName>
    <definedName name="____obl1824">#REF!</definedName>
    <definedName name="____obl1825">#REF!</definedName>
    <definedName name="____obl1826">#REF!</definedName>
    <definedName name="____obl1827">#REF!</definedName>
    <definedName name="____obl1828">#REF!</definedName>
    <definedName name="____obl1829">#REF!</definedName>
    <definedName name="____obl183">#REF!</definedName>
    <definedName name="____obl1831">#REF!</definedName>
    <definedName name="____obl1832">#REF!</definedName>
    <definedName name="____obl184">#REF!</definedName>
    <definedName name="____obl185">#REF!</definedName>
    <definedName name="____obl186">#REF!</definedName>
    <definedName name="____obl187">#REF!</definedName>
    <definedName name="___mat1">[2]ACCESS!$L$1</definedName>
    <definedName name="___obl11" localSheetId="1">#REF!</definedName>
    <definedName name="___obl11" localSheetId="0">#REF!</definedName>
    <definedName name="___obl11">#REF!</definedName>
    <definedName name="___obl12" localSheetId="1">#REF!</definedName>
    <definedName name="___obl12">#REF!</definedName>
    <definedName name="___obl13" localSheetId="1">#REF!</definedName>
    <definedName name="___obl13">#REF!</definedName>
    <definedName name="___obl14">#REF!</definedName>
    <definedName name="___obl15">#REF!</definedName>
    <definedName name="___obl16">#REF!</definedName>
    <definedName name="___obl17">#REF!</definedName>
    <definedName name="___obl1710">#REF!</definedName>
    <definedName name="___obl1711">#REF!</definedName>
    <definedName name="___obl1712">#REF!</definedName>
    <definedName name="___obl1713">#REF!</definedName>
    <definedName name="___obl1714">#REF!</definedName>
    <definedName name="___obl1715">#REF!</definedName>
    <definedName name="___obl1716">#REF!</definedName>
    <definedName name="___obl1717">#REF!</definedName>
    <definedName name="___obl1718">#REF!</definedName>
    <definedName name="___obl1719">#REF!</definedName>
    <definedName name="___obl173">#REF!</definedName>
    <definedName name="___obl174">#REF!</definedName>
    <definedName name="___obl175">#REF!</definedName>
    <definedName name="___obl176">#REF!</definedName>
    <definedName name="___obl177">#REF!</definedName>
    <definedName name="___obl178">#REF!</definedName>
    <definedName name="___obl179">#REF!</definedName>
    <definedName name="___obl18">#REF!</definedName>
    <definedName name="___obl181">#REF!</definedName>
    <definedName name="___obl1816">#REF!</definedName>
    <definedName name="___obl1820">#REF!</definedName>
    <definedName name="___obl1821">#REF!</definedName>
    <definedName name="___obl1822">#REF!</definedName>
    <definedName name="___obl1823">#REF!</definedName>
    <definedName name="___obl1824">#REF!</definedName>
    <definedName name="___obl1825">#REF!</definedName>
    <definedName name="___obl1826">#REF!</definedName>
    <definedName name="___obl1827">#REF!</definedName>
    <definedName name="___obl1828">#REF!</definedName>
    <definedName name="___obl1829">#REF!</definedName>
    <definedName name="___obl183">#REF!</definedName>
    <definedName name="___obl1831">#REF!</definedName>
    <definedName name="___obl1832">#REF!</definedName>
    <definedName name="___obl184">#REF!</definedName>
    <definedName name="___obl185">#REF!</definedName>
    <definedName name="___obl186">#REF!</definedName>
    <definedName name="___obl187">#REF!</definedName>
    <definedName name="__mat1">[2]ACCESS!$L$1</definedName>
    <definedName name="__obl11" localSheetId="1">#REF!</definedName>
    <definedName name="__obl11" localSheetId="0">#REF!</definedName>
    <definedName name="__obl11">#REF!</definedName>
    <definedName name="__obl12" localSheetId="1">#REF!</definedName>
    <definedName name="__obl12">#REF!</definedName>
    <definedName name="__obl13" localSheetId="1">#REF!</definedName>
    <definedName name="__obl13">#REF!</definedName>
    <definedName name="__obl14" localSheetId="1">#REF!</definedName>
    <definedName name="__obl14">#REF!</definedName>
    <definedName name="__obl15" localSheetId="1">#REF!</definedName>
    <definedName name="__obl15">#REF!</definedName>
    <definedName name="__obl16" localSheetId="1">#REF!</definedName>
    <definedName name="__obl16">#REF!</definedName>
    <definedName name="__obl17" localSheetId="1">#REF!</definedName>
    <definedName name="__obl17">#REF!</definedName>
    <definedName name="__obl1710" localSheetId="1">#REF!</definedName>
    <definedName name="__obl1710">#REF!</definedName>
    <definedName name="__obl1711" localSheetId="1">#REF!</definedName>
    <definedName name="__obl1711">#REF!</definedName>
    <definedName name="__obl1712" localSheetId="1">#REF!</definedName>
    <definedName name="__obl1712">#REF!</definedName>
    <definedName name="__obl1713" localSheetId="1">#REF!</definedName>
    <definedName name="__obl1713">#REF!</definedName>
    <definedName name="__obl1714" localSheetId="1">#REF!</definedName>
    <definedName name="__obl1714">#REF!</definedName>
    <definedName name="__obl1715" localSheetId="1">#REF!</definedName>
    <definedName name="__obl1715">#REF!</definedName>
    <definedName name="__obl1716" localSheetId="1">#REF!</definedName>
    <definedName name="__obl1716">#REF!</definedName>
    <definedName name="__obl1717" localSheetId="1">#REF!</definedName>
    <definedName name="__obl1717">#REF!</definedName>
    <definedName name="__obl1718" localSheetId="1">#REF!</definedName>
    <definedName name="__obl1718">#REF!</definedName>
    <definedName name="__obl1719" localSheetId="1">#REF!</definedName>
    <definedName name="__obl1719">#REF!</definedName>
    <definedName name="__obl173" localSheetId="1">#REF!</definedName>
    <definedName name="__obl173">#REF!</definedName>
    <definedName name="__obl174" localSheetId="1">#REF!</definedName>
    <definedName name="__obl174">#REF!</definedName>
    <definedName name="__obl175" localSheetId="1">#REF!</definedName>
    <definedName name="__obl175">#REF!</definedName>
    <definedName name="__obl176" localSheetId="1">#REF!</definedName>
    <definedName name="__obl176">#REF!</definedName>
    <definedName name="__obl177" localSheetId="1">#REF!</definedName>
    <definedName name="__obl177">#REF!</definedName>
    <definedName name="__obl178" localSheetId="1">#REF!</definedName>
    <definedName name="__obl178">#REF!</definedName>
    <definedName name="__obl179" localSheetId="1">#REF!</definedName>
    <definedName name="__obl179">#REF!</definedName>
    <definedName name="__obl18" localSheetId="1">#REF!</definedName>
    <definedName name="__obl18">#REF!</definedName>
    <definedName name="__obl181" localSheetId="1">#REF!</definedName>
    <definedName name="__obl181">#REF!</definedName>
    <definedName name="__obl1816" localSheetId="1">#REF!</definedName>
    <definedName name="__obl1816">#REF!</definedName>
    <definedName name="__obl1820" localSheetId="1">#REF!</definedName>
    <definedName name="__obl1820">#REF!</definedName>
    <definedName name="__obl1821" localSheetId="1">#REF!</definedName>
    <definedName name="__obl1821">#REF!</definedName>
    <definedName name="__obl1822" localSheetId="1">#REF!</definedName>
    <definedName name="__obl1822">#REF!</definedName>
    <definedName name="__obl1823" localSheetId="1">#REF!</definedName>
    <definedName name="__obl1823">#REF!</definedName>
    <definedName name="__obl1824" localSheetId="1">#REF!</definedName>
    <definedName name="__obl1824">#REF!</definedName>
    <definedName name="__obl1825" localSheetId="1">#REF!</definedName>
    <definedName name="__obl1825">#REF!</definedName>
    <definedName name="__obl1826" localSheetId="1">#REF!</definedName>
    <definedName name="__obl1826">#REF!</definedName>
    <definedName name="__obl1827" localSheetId="1">#REF!</definedName>
    <definedName name="__obl1827">#REF!</definedName>
    <definedName name="__obl1828" localSheetId="1">#REF!</definedName>
    <definedName name="__obl1828">#REF!</definedName>
    <definedName name="__obl1829" localSheetId="1">#REF!</definedName>
    <definedName name="__obl1829">#REF!</definedName>
    <definedName name="__obl183" localSheetId="1">#REF!</definedName>
    <definedName name="__obl183">#REF!</definedName>
    <definedName name="__obl1831" localSheetId="1">#REF!</definedName>
    <definedName name="__obl1831">#REF!</definedName>
    <definedName name="__obl1832" localSheetId="1">#REF!</definedName>
    <definedName name="__obl1832">#REF!</definedName>
    <definedName name="__obl184" localSheetId="1">#REF!</definedName>
    <definedName name="__obl184">#REF!</definedName>
    <definedName name="__obl185" localSheetId="1">#REF!</definedName>
    <definedName name="__obl185">#REF!</definedName>
    <definedName name="__obl186" localSheetId="1">#REF!</definedName>
    <definedName name="__obl186">#REF!</definedName>
    <definedName name="__obl187" localSheetId="1">#REF!</definedName>
    <definedName name="__obl187">#REF!</definedName>
    <definedName name="_mat1">[2]ACCESS!$L$1</definedName>
    <definedName name="_NS" localSheetId="1">Scheduled_Payment+Extra_Payment</definedName>
    <definedName name="_NS" localSheetId="0">Scheduled_Payment+Extra_Payment</definedName>
    <definedName name="_NS">Scheduled_Payment+Extra_Payment</definedName>
    <definedName name="_obl11" localSheetId="1">#REF!</definedName>
    <definedName name="_obl11" localSheetId="0">#REF!</definedName>
    <definedName name="_obl11">#REF!</definedName>
    <definedName name="_obl112" localSheetId="1">#REF!</definedName>
    <definedName name="_obl112">#REF!</definedName>
    <definedName name="_obl12" localSheetId="1">#REF!</definedName>
    <definedName name="_obl12">#REF!</definedName>
    <definedName name="_obl13" localSheetId="1">#REF!</definedName>
    <definedName name="_obl13">#REF!</definedName>
    <definedName name="_obl14" localSheetId="1">#REF!</definedName>
    <definedName name="_obl14">#REF!</definedName>
    <definedName name="_obl15" localSheetId="1">#REF!</definedName>
    <definedName name="_obl15">#REF!</definedName>
    <definedName name="_obl16" localSheetId="1">#REF!</definedName>
    <definedName name="_obl16">#REF!</definedName>
    <definedName name="_obl17" localSheetId="1">#REF!</definedName>
    <definedName name="_obl17">#REF!</definedName>
    <definedName name="_obl1710" localSheetId="1">#REF!</definedName>
    <definedName name="_obl1710">#REF!</definedName>
    <definedName name="_obl1711" localSheetId="1">#REF!</definedName>
    <definedName name="_obl1711">#REF!</definedName>
    <definedName name="_obl1712" localSheetId="1">#REF!</definedName>
    <definedName name="_obl1712">#REF!</definedName>
    <definedName name="_obl1713" localSheetId="1">#REF!</definedName>
    <definedName name="_obl1713">#REF!</definedName>
    <definedName name="_obl1714" localSheetId="1">#REF!</definedName>
    <definedName name="_obl1714">#REF!</definedName>
    <definedName name="_obl1715" localSheetId="1">#REF!</definedName>
    <definedName name="_obl1715">#REF!</definedName>
    <definedName name="_obl1716" localSheetId="1">#REF!</definedName>
    <definedName name="_obl1716">#REF!</definedName>
    <definedName name="_obl1717" localSheetId="1">#REF!</definedName>
    <definedName name="_obl1717">#REF!</definedName>
    <definedName name="_obl1718" localSheetId="1">#REF!</definedName>
    <definedName name="_obl1718">#REF!</definedName>
    <definedName name="_obl1719" localSheetId="1">#REF!</definedName>
    <definedName name="_obl1719">#REF!</definedName>
    <definedName name="_obl173" localSheetId="1">#REF!</definedName>
    <definedName name="_obl173">#REF!</definedName>
    <definedName name="_obl174" localSheetId="1">#REF!</definedName>
    <definedName name="_obl174">#REF!</definedName>
    <definedName name="_obl175" localSheetId="1">#REF!</definedName>
    <definedName name="_obl175">#REF!</definedName>
    <definedName name="_obl176" localSheetId="1">#REF!</definedName>
    <definedName name="_obl176">#REF!</definedName>
    <definedName name="_obl177" localSheetId="1">#REF!</definedName>
    <definedName name="_obl177">#REF!</definedName>
    <definedName name="_obl178" localSheetId="1">#REF!</definedName>
    <definedName name="_obl178">#REF!</definedName>
    <definedName name="_obl179" localSheetId="1">#REF!</definedName>
    <definedName name="_obl179">#REF!</definedName>
    <definedName name="_obl18" localSheetId="1">#REF!</definedName>
    <definedName name="_obl18">#REF!</definedName>
    <definedName name="_obl181" localSheetId="1">#REF!</definedName>
    <definedName name="_obl181">#REF!</definedName>
    <definedName name="_obl1816" localSheetId="1">#REF!</definedName>
    <definedName name="_obl1816">#REF!</definedName>
    <definedName name="_obl1820" localSheetId="1">#REF!</definedName>
    <definedName name="_obl1820">#REF!</definedName>
    <definedName name="_obl1821" localSheetId="1">#REF!</definedName>
    <definedName name="_obl1821">#REF!</definedName>
    <definedName name="_obl1822" localSheetId="1">#REF!</definedName>
    <definedName name="_obl1822">#REF!</definedName>
    <definedName name="_obl1823" localSheetId="1">#REF!</definedName>
    <definedName name="_obl1823">#REF!</definedName>
    <definedName name="_obl1824" localSheetId="1">#REF!</definedName>
    <definedName name="_obl1824">#REF!</definedName>
    <definedName name="_obl1825" localSheetId="1">#REF!</definedName>
    <definedName name="_obl1825">#REF!</definedName>
    <definedName name="_obl1826" localSheetId="1">#REF!</definedName>
    <definedName name="_obl1826">#REF!</definedName>
    <definedName name="_obl1827" localSheetId="1">#REF!</definedName>
    <definedName name="_obl1827">#REF!</definedName>
    <definedName name="_obl1828" localSheetId="1">#REF!</definedName>
    <definedName name="_obl1828">#REF!</definedName>
    <definedName name="_obl1829" localSheetId="1">#REF!</definedName>
    <definedName name="_obl1829">#REF!</definedName>
    <definedName name="_obl183" localSheetId="1">#REF!</definedName>
    <definedName name="_obl183">#REF!</definedName>
    <definedName name="_obl1831" localSheetId="1">#REF!</definedName>
    <definedName name="_obl1831">#REF!</definedName>
    <definedName name="_obl1832" localSheetId="1">#REF!</definedName>
    <definedName name="_obl1832">#REF!</definedName>
    <definedName name="_obl184" localSheetId="1">#REF!</definedName>
    <definedName name="_obl184">#REF!</definedName>
    <definedName name="_obl185" localSheetId="1">#REF!</definedName>
    <definedName name="_obl185">#REF!</definedName>
    <definedName name="_obl186" localSheetId="1">#REF!</definedName>
    <definedName name="_obl186">#REF!</definedName>
    <definedName name="_obl187" localSheetId="1">#REF!</definedName>
    <definedName name="_obl187">#REF!</definedName>
    <definedName name="_SO16" localSheetId="1" hidden="1">{#N/A,#N/A,TRUE,"Krycí list"}</definedName>
    <definedName name="_SO16" localSheetId="0" hidden="1">{#N/A,#N/A,TRUE,"Krycí list"}</definedName>
    <definedName name="_SO16" hidden="1">{#N/A,#N/A,TRUE,"Krycí list"}</definedName>
    <definedName name="_VZT1" localSheetId="1">Scheduled_Payment+Extra_Payment</definedName>
    <definedName name="_VZT1" localSheetId="0">Scheduled_Payment+Extra_Payment</definedName>
    <definedName name="_VZT1">Scheduled_Payment+Extra_Payment</definedName>
    <definedName name="_VZT2" localSheetId="1">DATE(YEAR([3]!Loan_Start),MONTH([3]!Loan_Start)+Payment_Number,DAY([3]!Loan_Start))</definedName>
    <definedName name="_VZT2" localSheetId="0">DATE(YEAR([4]!Loan_Start),MONTH([4]!Loan_Start)+Payment_Number,DAY([4]!Loan_Start))</definedName>
    <definedName name="_VZT2">DATE(YEAR([0]!Loan_Start),MONTH([0]!Loan_Start)+Payment_Number,DAY([0]!Loan_Start))</definedName>
    <definedName name="_VZT22" localSheetId="1">DATE(YEAR([5]!Loan_Start),MONTH([5]!Loan_Start)+Payment_Number,DAY([5]!Loan_Start))</definedName>
    <definedName name="_VZT22" localSheetId="0">DATE(YEAR([5]!Loan_Start),MONTH([5]!Loan_Start)+Payment_Number,DAY([5]!Loan_Start))</definedName>
    <definedName name="_VZT22">DATE(YEAR([5]!Loan_Start),MONTH([5]!Loan_Start)+Payment_Number,DAY([5]!Loan_Start))</definedName>
    <definedName name="_vzt3" localSheetId="1">'[6]Rekapitulace roz.  vč. kapitol'!#REF!</definedName>
    <definedName name="_vzt3" localSheetId="0">'[6]Rekapitulace roz.  vč. kapitol'!#REF!</definedName>
    <definedName name="_vzt3">'[6]Rekapitulace roz.  vč. kapitol'!#REF!</definedName>
    <definedName name="_VZT5" localSheetId="1">'[6]Rekapitulace roz.  vč. kapitol'!#REF!</definedName>
    <definedName name="_VZT5" localSheetId="0">'[6]Rekapitulace roz.  vč. kapitol'!#REF!</definedName>
    <definedName name="_VZT5">'[6]Rekapitulace roz.  vč. kapitol'!#REF!</definedName>
    <definedName name="_VZT6" localSheetId="1">'[6]Rekapitulace roz.  vč. kapitol'!#REF!</definedName>
    <definedName name="_VZT6">'[6]Rekapitulace roz.  vč. kapitol'!#REF!</definedName>
    <definedName name="_VZT8" localSheetId="1">'[6]Rekapitulace roz.  vč. kapitol'!#REF!</definedName>
    <definedName name="_VZT8">'[6]Rekapitulace roz.  vč. kapitol'!#REF!</definedName>
    <definedName name="a" localSheetId="1">'[7]F.1.4.5. ZZTI'!#REF!</definedName>
    <definedName name="a">'[8]F.1.4.5. ZZTI'!#REF!</definedName>
    <definedName name="aaaaaaaa" localSheetId="1" hidden="1">{#N/A,#N/A,TRUE,"Krycí list"}</definedName>
    <definedName name="aaaaaaaa" localSheetId="0" hidden="1">{#N/A,#N/A,TRUE,"Krycí list"}</definedName>
    <definedName name="aaaaaaaa" hidden="1">{#N/A,#N/A,TRUE,"Krycí list"}</definedName>
    <definedName name="acmat">[9]REKAPITULACE!#REF!</definedName>
    <definedName name="acmont">[9]REKAPITULACE!#REF!</definedName>
    <definedName name="ACS_ING_DOD" localSheetId="0">#REF!</definedName>
    <definedName name="ACS_ING_DOD">#REF!</definedName>
    <definedName name="ACS_ING_MONT" localSheetId="0">#REF!</definedName>
    <definedName name="ACS_ING_MONT">#REF!</definedName>
    <definedName name="ACS_KAB_DOD" localSheetId="0">#REF!</definedName>
    <definedName name="ACS_KAB_DOD">#REF!</definedName>
    <definedName name="ACS_TRASY_DOD" localSheetId="0">#REF!</definedName>
    <definedName name="ACS_TRASY_DOD">#REF!</definedName>
    <definedName name="ACS_TRASY_MONT" localSheetId="0">#REF!</definedName>
    <definedName name="ACS_TRASY_MONT">#REF!</definedName>
    <definedName name="ACS_ZAR_DOD" localSheetId="0">#REF!</definedName>
    <definedName name="ACS_ZAR_DOD">#REF!</definedName>
    <definedName name="AD_a">#REF!</definedName>
    <definedName name="adasd" localSheetId="1">#REF!</definedName>
    <definedName name="adasd">#REF!</definedName>
    <definedName name="AP_ING_DOD">#REF!</definedName>
    <definedName name="AP_ING_MONT">#REF!</definedName>
    <definedName name="AP_ZAR_DOD">#REF!</definedName>
    <definedName name="AP_ZAR_MONT">#REF!</definedName>
    <definedName name="apma">#REF!</definedName>
    <definedName name="apmat" localSheetId="0">[9]REKAPITULACE!#REF!</definedName>
    <definedName name="apmat">[9]REKAPITULACE!#REF!</definedName>
    <definedName name="apmo" localSheetId="0">#REF!</definedName>
    <definedName name="apmo">#REF!</definedName>
    <definedName name="apmont" localSheetId="0">[9]REKAPITULACE!#REF!</definedName>
    <definedName name="apmont">[9]REKAPITULACE!#REF!</definedName>
    <definedName name="ASC_KAB_MONT" localSheetId="0">#REF!</definedName>
    <definedName name="ASC_KAB_MONT">#REF!</definedName>
    <definedName name="ASC_ZAR_MONT" localSheetId="0">#REF!</definedName>
    <definedName name="ASC_ZAR_MONT">#REF!</definedName>
    <definedName name="Autokont" localSheetId="0">#REF!</definedName>
    <definedName name="Autokont">#REF!</definedName>
    <definedName name="AV_TRASY_DOD">#REF!</definedName>
    <definedName name="AV_TRASY_MONT">#REF!</definedName>
    <definedName name="avindmont">#REF!</definedName>
    <definedName name="avmat" localSheetId="0">[9]REKAPITULACE!#REF!</definedName>
    <definedName name="avmat">[9]REKAPITULACE!#REF!</definedName>
    <definedName name="avmont" localSheetId="0">[9]REKAPITULACE!#REF!</definedName>
    <definedName name="avmont">[9]REKAPITULACE!#REF!</definedName>
    <definedName name="baf" localSheetId="1">#REF!</definedName>
    <definedName name="baf" localSheetId="0">#REF!</definedName>
    <definedName name="baf">#REF!</definedName>
    <definedName name="Beg_Bal" localSheetId="1">#REF!</definedName>
    <definedName name="Beg_Bal">#REF!</definedName>
    <definedName name="bghrerr" localSheetId="1">#REF!</definedName>
    <definedName name="bghrerr">#REF!</definedName>
    <definedName name="bhvfdgvf" localSheetId="1">#REF!</definedName>
    <definedName name="bhvfdgvf">#REF!</definedName>
    <definedName name="body_celkem" localSheetId="1">'[6]Rekapitulace roz.  vč. kapitol'!#REF!</definedName>
    <definedName name="body_celkem" localSheetId="0">'[6]Rekapitulace roz.  vč. kapitol'!#REF!</definedName>
    <definedName name="body_celkem">'[6]Rekapitulace roz.  vč. kapitol'!#REF!</definedName>
    <definedName name="body_kapitoly" localSheetId="1">'[6]Rekapitulace roz.  vč. kapitol'!#REF!</definedName>
    <definedName name="body_kapitoly" localSheetId="0">'[6]Rekapitulace roz.  vč. kapitol'!#REF!</definedName>
    <definedName name="body_kapitoly">'[6]Rekapitulace roz.  vč. kapitol'!#REF!</definedName>
    <definedName name="body_pomocny" localSheetId="1">'[6]Rekapitulace roz.  vč. kapitol'!#REF!</definedName>
    <definedName name="body_pomocny">'[6]Rekapitulace roz.  vč. kapitol'!#REF!</definedName>
    <definedName name="body_rozpocty" localSheetId="1">'[6]Rekapitulace roz.  vč. kapitol'!#REF!</definedName>
    <definedName name="body_rozpocty">'[6]Rekapitulace roz.  vč. kapitol'!#REF!</definedName>
    <definedName name="category1" localSheetId="1">#REF!</definedName>
    <definedName name="category1" localSheetId="0">#REF!</definedName>
    <definedName name="category1">#REF!</definedName>
    <definedName name="CCTV_ING_DOD" localSheetId="0">#REF!</definedName>
    <definedName name="CCTV_ING_DOD">#REF!</definedName>
    <definedName name="CCTV_ING_MONT">#REF!</definedName>
    <definedName name="CCTV_KAB_DOD" localSheetId="0">#REF!</definedName>
    <definedName name="CCTV_KAB_DOD">#REF!</definedName>
    <definedName name="CCTV_KAB_MONT" localSheetId="0">#REF!</definedName>
    <definedName name="CCTV_KAB_MONT">#REF!</definedName>
    <definedName name="CCTV_TRASY_DOD">#REF!</definedName>
    <definedName name="CCTV_TRASY_MONT">#REF!</definedName>
    <definedName name="CCTV_ZAR_DOD">#REF!</definedName>
    <definedName name="CCTV_ZAR_MONT">#REF!</definedName>
    <definedName name="cctvma">#REF!</definedName>
    <definedName name="cctvmat" localSheetId="0">[9]REKAPITULACE!#REF!</definedName>
    <definedName name="cctvmat">[9]REKAPITULACE!#REF!</definedName>
    <definedName name="cctvmo" localSheetId="0">#REF!</definedName>
    <definedName name="cctvmo">#REF!</definedName>
    <definedName name="cctvmont" localSheetId="0">[9]REKAPITULACE!#REF!</definedName>
    <definedName name="cctvmont">[9]REKAPITULACE!#REF!</definedName>
    <definedName name="CelkemObjekty" localSheetId="0">KL!$F$36</definedName>
    <definedName name="celkrozp" localSheetId="1">#REF!</definedName>
    <definedName name="celkrozp" localSheetId="0">#REF!</definedName>
    <definedName name="celkrozp">#REF!</definedName>
    <definedName name="cena" localSheetId="0">#REF!</definedName>
    <definedName name="cena">#REF!</definedName>
    <definedName name="Cenainstmat">#REF!</definedName>
    <definedName name="centmat" localSheetId="0">[9]REKAPITULACE!#REF!</definedName>
    <definedName name="centmat">[9]REKAPITULACE!#REF!</definedName>
    <definedName name="centmont" localSheetId="0">[9]REKAPITULACE!#REF!</definedName>
    <definedName name="centmont">[9]REKAPITULACE!#REF!</definedName>
    <definedName name="cisloobjektu" localSheetId="1">#REF!</definedName>
    <definedName name="cisloobjektu" localSheetId="0">#REF!</definedName>
    <definedName name="cisloobjektu">#REF!</definedName>
    <definedName name="CisloRozpoctu">'[10]Krycí list'!$C$2</definedName>
    <definedName name="cislostavby" localSheetId="1">#REF!</definedName>
    <definedName name="CisloStavby" localSheetId="0">KL!#REF!</definedName>
    <definedName name="cislostavby">#REF!</definedName>
    <definedName name="d" localSheetId="1" hidden="1">{#N/A,#N/A,TRUE,"Krycí list"}</definedName>
    <definedName name="d" localSheetId="0" hidden="1">{#N/A,#N/A,TRUE,"Krycí list"}</definedName>
    <definedName name="d" hidden="1">{#N/A,#N/A,TRUE,"Krycí list"}</definedName>
    <definedName name="dadresa" localSheetId="0">KL!$D$8</definedName>
    <definedName name="Data" localSheetId="1">#REF!</definedName>
    <definedName name="Data" localSheetId="0">#REF!</definedName>
    <definedName name="Data">#REF!</definedName>
    <definedName name="Datum" localSheetId="1">#REF!</definedName>
    <definedName name="Datum" localSheetId="0">#REF!</definedName>
    <definedName name="Datum">#REF!</definedName>
    <definedName name="dfdaf" localSheetId="1">#REF!</definedName>
    <definedName name="dfdaf">#REF!</definedName>
    <definedName name="DIČ" localSheetId="0">KL!$J$8</definedName>
    <definedName name="Dil" localSheetId="1">#REF!</definedName>
    <definedName name="Dil" localSheetId="0">#REF!</definedName>
    <definedName name="Dil">#REF!</definedName>
    <definedName name="DKGJSDGS" localSheetId="1">#REF!</definedName>
    <definedName name="DKGJSDGS">#REF!</definedName>
    <definedName name="dmisto" localSheetId="0">KL!#REF!</definedName>
    <definedName name="dod" localSheetId="1">'[7]F.1.4.5. ZZTI'!#REF!</definedName>
    <definedName name="dod" localSheetId="0">'[8]F.1.4.5. ZZTI'!#REF!</definedName>
    <definedName name="dod">'[8]F.1.4.5. ZZTI'!#REF!</definedName>
    <definedName name="Dodavka" localSheetId="1">#REF!</definedName>
    <definedName name="Dodavka" localSheetId="0">#REF!</definedName>
    <definedName name="Dodavka">#REF!</definedName>
    <definedName name="Dodavka0" localSheetId="1">#REF!</definedName>
    <definedName name="Dodavka0" localSheetId="0">'[11]002-A.1. Archstav  reseni'!#REF!</definedName>
    <definedName name="Dodavka0">#REF!</definedName>
    <definedName name="dolar">#REF!</definedName>
    <definedName name="doma">#REF!</definedName>
    <definedName name="domo">#REF!</definedName>
    <definedName name="DPHZakl">'[12]D.1.4.7. Rekapitulace'!$G$26</definedName>
    <definedName name="dpsc" localSheetId="0">KL!#REF!</definedName>
    <definedName name="dsfbhbg" localSheetId="1">#REF!</definedName>
    <definedName name="dsfbhbg" localSheetId="0">#REF!</definedName>
    <definedName name="dsfbhbg">#REF!</definedName>
    <definedName name="dtmat" localSheetId="0">#REF!</definedName>
    <definedName name="dtmat">#REF!</definedName>
    <definedName name="dtmont">#REF!</definedName>
    <definedName name="End_Bal" localSheetId="1">#REF!</definedName>
    <definedName name="End_Bal">#REF!</definedName>
    <definedName name="epsma">#REF!</definedName>
    <definedName name="epsmat">[9]REKAPITULACE!$G$8</definedName>
    <definedName name="epsmo" localSheetId="0">#REF!</definedName>
    <definedName name="epsmo">#REF!</definedName>
    <definedName name="epsmont">[9]REKAPITULACE!$H$8</definedName>
    <definedName name="ermat">[9]REKAPITULACE!#REF!</definedName>
    <definedName name="ermont">[9]REKAPITULACE!#REF!</definedName>
    <definedName name="exter1" localSheetId="1">#REF!</definedName>
    <definedName name="exter1" localSheetId="0">#REF!</definedName>
    <definedName name="exter1">#REF!</definedName>
    <definedName name="Extra_Pay" localSheetId="1">#REF!</definedName>
    <definedName name="Extra_Pay">#REF!</definedName>
    <definedName name="EZE_TRASY_MONT" localSheetId="0">#REF!</definedName>
    <definedName name="EZE_TRASY_MONT">#REF!</definedName>
    <definedName name="EZS_ING_DOD" localSheetId="0">#REF!</definedName>
    <definedName name="EZS_ING_DOD">#REF!</definedName>
    <definedName name="EZS_ING_MONT" localSheetId="0">#REF!</definedName>
    <definedName name="EZS_ING_MONT">#REF!</definedName>
    <definedName name="EZS_KAB_DOD" localSheetId="0">#REF!</definedName>
    <definedName name="EZS_KAB_DOD">#REF!</definedName>
    <definedName name="EZS_KAB_MONT" localSheetId="0">#REF!</definedName>
    <definedName name="EZS_KAB_MONT">#REF!</definedName>
    <definedName name="EZS_TRASY_DOD" localSheetId="0">#REF!</definedName>
    <definedName name="EZS_TRASY_DOD">#REF!</definedName>
    <definedName name="EZS_ZAR_DOD" localSheetId="0">#REF!</definedName>
    <definedName name="EZS_ZAR_DOD">#REF!</definedName>
    <definedName name="EZS_ZAR_MONT" localSheetId="0">#REF!</definedName>
    <definedName name="EZS_ZAR_MONT">#REF!</definedName>
    <definedName name="ezsma">#REF!</definedName>
    <definedName name="ezsmac">#REF!</definedName>
    <definedName name="ezsmat" localSheetId="0">[9]REKAPITULACE!#REF!</definedName>
    <definedName name="ezsmat">[9]REKAPITULACE!#REF!</definedName>
    <definedName name="ezsmo" localSheetId="0">#REF!</definedName>
    <definedName name="ezsmo">#REF!</definedName>
    <definedName name="ezsmont" localSheetId="0">[9]REKAPITULACE!#REF!</definedName>
    <definedName name="ezsmont">[9]REKAPITULACE!#REF!</definedName>
    <definedName name="f" localSheetId="1">#REF!</definedName>
    <definedName name="f" localSheetId="0">#REF!</definedName>
    <definedName name="f">#REF!</definedName>
    <definedName name="fefr" localSheetId="0">#REF!</definedName>
    <definedName name="fefr">#REF!</definedName>
    <definedName name="Full_Print" localSheetId="1">#REF!</definedName>
    <definedName name="Full_Print">#REF!</definedName>
    <definedName name="G___P__">#REF!</definedName>
    <definedName name="H" localSheetId="0">'[6]Rekapitulace roz.  vč. kapitol'!#REF!</definedName>
    <definedName name="H">'[6]Rekapitulace roz.  vč. kapitol'!#REF!</definedName>
    <definedName name="ha" localSheetId="1">'[7]F.1.4.5. ZZTI'!#REF!</definedName>
    <definedName name="ha" localSheetId="0">'[8]F.1.4.5. ZZTI'!#REF!</definedName>
    <definedName name="ha">'[8]F.1.4.5. ZZTI'!#REF!</definedName>
    <definedName name="Header_Row" localSheetId="1">ROW(#REF!)</definedName>
    <definedName name="Header_Row">ROW(#REF!)</definedName>
    <definedName name="hovno" localSheetId="1">#REF!</definedName>
    <definedName name="hovno" localSheetId="0">#REF!</definedName>
    <definedName name="hovno">#REF!</definedName>
    <definedName name="hs" localSheetId="1">#REF!</definedName>
    <definedName name="hs">#REF!</definedName>
    <definedName name="HSV" localSheetId="1">#REF!</definedName>
    <definedName name="HSV" localSheetId="0">#REF!</definedName>
    <definedName name="HSV">#REF!</definedName>
    <definedName name="HSV0" localSheetId="1">#REF!</definedName>
    <definedName name="HSV0" localSheetId="0">'[11]002-A.1. Archstav  reseni'!#REF!</definedName>
    <definedName name="HSV0">#REF!</definedName>
    <definedName name="HZS" localSheetId="1">#REF!</definedName>
    <definedName name="HZS" localSheetId="0">#REF!</definedName>
    <definedName name="HZS">#REF!</definedName>
    <definedName name="HZS0" localSheetId="1">#REF!</definedName>
    <definedName name="HZS0" localSheetId="0">'[11]002-A.1. Archstav  reseni'!#REF!</definedName>
    <definedName name="HZS0">#REF!</definedName>
    <definedName name="IČO" localSheetId="0">KL!$J$7</definedName>
    <definedName name="ikmat" localSheetId="0">[9]REKAPITULACE!#REF!</definedName>
    <definedName name="ikmat">[9]REKAPITULACE!#REF!</definedName>
    <definedName name="ikmont" localSheetId="0">[9]REKAPITULACE!#REF!</definedName>
    <definedName name="ikmont">[9]REKAPITULACE!#REF!</definedName>
    <definedName name="ING_EPS" localSheetId="0">#REF!</definedName>
    <definedName name="ING_EPS">#REF!</definedName>
    <definedName name="INSMATEPS" localSheetId="0">#REF!</definedName>
    <definedName name="INSMATEPS">#REF!</definedName>
    <definedName name="INSMATEZS" localSheetId="0">#REF!</definedName>
    <definedName name="INSMATEZS">#REF!</definedName>
    <definedName name="INST_EPS" localSheetId="0">#REF!</definedName>
    <definedName name="INST_EPS">#REF!</definedName>
    <definedName name="INSTACCESS">#REF!</definedName>
    <definedName name="INSTACCESS_MONT">#REF!</definedName>
    <definedName name="INSTCCTV">#REF!</definedName>
    <definedName name="INSTCCTV_MONT">#REF!</definedName>
    <definedName name="INSTEPS">#REF!</definedName>
    <definedName name="INSTEPS_MONT">#REF!</definedName>
    <definedName name="INSTEZS">#REF!</definedName>
    <definedName name="INSTEZS_MONT">#REF!</definedName>
    <definedName name="INSTINTERKOM" localSheetId="0">#REF!</definedName>
    <definedName name="INSTINTERKOM">#REF!</definedName>
    <definedName name="INSTINTERKOM_MONT" localSheetId="0">#REF!</definedName>
    <definedName name="INSTINTERKOM_MONT">#REF!</definedName>
    <definedName name="INSTJC_DOD" localSheetId="0">#REF!</definedName>
    <definedName name="INSTJC_DOD">#REF!</definedName>
    <definedName name="INSTJC_MONT" localSheetId="0">#REF!</definedName>
    <definedName name="INSTJC_MONT">#REF!</definedName>
    <definedName name="INSTMAT_EPS" localSheetId="0">#REF!</definedName>
    <definedName name="INSTMAT_EPS">#REF!</definedName>
    <definedName name="INSTSK">#REF!</definedName>
    <definedName name="INSTSK_MONT">#REF!</definedName>
    <definedName name="INSTZEM">#REF!</definedName>
    <definedName name="INSTZEM_MONT">#REF!</definedName>
    <definedName name="Int" localSheetId="1">#REF!</definedName>
    <definedName name="Int">#REF!</definedName>
    <definedName name="Intalačnímateriál">[13]Proměnné!$F$7</definedName>
    <definedName name="inter1" localSheetId="1">#REF!</definedName>
    <definedName name="inter1" localSheetId="0">#REF!</definedName>
    <definedName name="inter1">#REF!</definedName>
    <definedName name="Interest_Rate" localSheetId="1">#REF!</definedName>
    <definedName name="Interest_Rate">#REF!</definedName>
    <definedName name="JC_ING_DOD" localSheetId="0">#REF!</definedName>
    <definedName name="JC_ING_DOD">#REF!</definedName>
    <definedName name="JC_ING_MONT" localSheetId="0">#REF!</definedName>
    <definedName name="JC_ING_MONT">#REF!</definedName>
    <definedName name="JC_KAB_DOD" localSheetId="0">#REF!</definedName>
    <definedName name="JC_KAB_DOD">#REF!</definedName>
    <definedName name="JC_KAB_MONT" localSheetId="0">#REF!</definedName>
    <definedName name="JC_KAB_MONT">#REF!</definedName>
    <definedName name="JC_TRASY_DOD" localSheetId="0">#REF!</definedName>
    <definedName name="JC_TRASY_DOD">#REF!</definedName>
    <definedName name="JC_TRASY_MONT" localSheetId="0">#REF!</definedName>
    <definedName name="JC_TRASY_MONT">#REF!</definedName>
    <definedName name="JC_ZAR_DOD" localSheetId="0">#REF!</definedName>
    <definedName name="JC_ZAR_DOD">#REF!</definedName>
    <definedName name="JC_ZAR_MONT" localSheetId="0">#REF!</definedName>
    <definedName name="JC_ZAR_MONT">#REF!</definedName>
    <definedName name="jcmat" localSheetId="0">[9]REKAPITULACE!#REF!</definedName>
    <definedName name="jcmat">[9]REKAPITULACE!#REF!</definedName>
    <definedName name="jcmont" localSheetId="0">[9]REKAPITULACE!#REF!</definedName>
    <definedName name="jcmont">[9]REKAPITULACE!#REF!</definedName>
    <definedName name="JKSO" localSheetId="1">#REF!</definedName>
    <definedName name="JKSO" localSheetId="0">#REF!</definedName>
    <definedName name="JKSO">#REF!</definedName>
    <definedName name="jzzuggt" localSheetId="1">#REF!</definedName>
    <definedName name="jzzuggt">#REF!</definedName>
    <definedName name="KAB_EPS" localSheetId="0">#REF!</definedName>
    <definedName name="KAB_EPS">#REF!</definedName>
    <definedName name="kabmat">[9]REKAPITULACE!$I$5</definedName>
    <definedName name="kabmont">[9]REKAPITULACE!$J$5</definedName>
    <definedName name="KABMONT_EPS" localSheetId="0">#REF!</definedName>
    <definedName name="KABMONT_EPS">#REF!</definedName>
    <definedName name="koef_systimax" localSheetId="0">#REF!</definedName>
    <definedName name="koef_systimax">#REF!</definedName>
    <definedName name="koeficientcelkem" localSheetId="0">#REF!</definedName>
    <definedName name="koeficientcelkem">#REF!</definedName>
    <definedName name="koeficientpreceneni" localSheetId="0">'[14]Souhrnný rozpočet SK'!#REF!</definedName>
    <definedName name="koeficientpreceneni">'[14]Souhrnný rozpočet SK'!#REF!</definedName>
    <definedName name="koefmontazi" localSheetId="0">#REF!</definedName>
    <definedName name="koefmontazi">#REF!</definedName>
    <definedName name="koefmontproCCTV" localSheetId="0">#REF!</definedName>
    <definedName name="koefmontproCCTV">#REF!</definedName>
    <definedName name="koefpronabídky" localSheetId="0">#REF!</definedName>
    <definedName name="koefpronabídky">#REF!</definedName>
    <definedName name="Last_Row" localSheetId="1">IF('D.2.9. TRAFOSTANICE'!Values_Entered,'D.2.9. TRAFOSTANICE'!Header_Row+'D.2.9. TRAFOSTANICE'!Number_of_Payments,'D.2.9. TRAFOSTANICE'!Header_Row)</definedName>
    <definedName name="Last_Row" localSheetId="0">IF(KL!Values_Entered,Header_Row+KL!Number_of_Payments,Header_Row)</definedName>
    <definedName name="Last_Row">IF(Values_Entered,Header_Row+Number_of_Payments,Header_Row)</definedName>
    <definedName name="Light" localSheetId="1" hidden="1">{#N/A,#N/A,TRUE,"Krycí list"}</definedName>
    <definedName name="Light" localSheetId="0" hidden="1">{#N/A,#N/A,TRUE,"Krycí list"}</definedName>
    <definedName name="Light" hidden="1">{#N/A,#N/A,TRUE,"Krycí list"}</definedName>
    <definedName name="Lighting" localSheetId="1" hidden="1">{#N/A,#N/A,TRUE,"Krycí list"}</definedName>
    <definedName name="Lighting" localSheetId="0" hidden="1">{#N/A,#N/A,TRUE,"Krycí list"}</definedName>
    <definedName name="Lighting" hidden="1">{#N/A,#N/A,TRUE,"Krycí list"}</definedName>
    <definedName name="Loan_Amount" localSheetId="1">#REF!</definedName>
    <definedName name="Loan_Amount" localSheetId="0">#REF!</definedName>
    <definedName name="Loan_Amount">#REF!</definedName>
    <definedName name="Loan_Start" localSheetId="1">#REF!</definedName>
    <definedName name="Loan_Start">#REF!</definedName>
    <definedName name="Loan_Years" localSheetId="1">#REF!</definedName>
    <definedName name="Loan_Years">#REF!</definedName>
    <definedName name="ma">#REF!</definedName>
    <definedName name="MaR" localSheetId="1" hidden="1">{#N/A,#N/A,TRUE,"Krycí list"}</definedName>
    <definedName name="MaR" localSheetId="0" hidden="1">{#N/A,#N/A,TRUE,"Krycí list"}</definedName>
    <definedName name="MaR" hidden="1">{#N/A,#N/A,TRUE,"Krycí list"}</definedName>
    <definedName name="MAT" localSheetId="0">#REF!</definedName>
    <definedName name="MAT">#REF!</definedName>
    <definedName name="mat_cctv" localSheetId="0">#REF!</definedName>
    <definedName name="mat_cctv">#REF!</definedName>
    <definedName name="mat_eps" localSheetId="0">#REF!</definedName>
    <definedName name="mat_eps">#REF!</definedName>
    <definedName name="mat_ezs" localSheetId="0">#REF!</definedName>
    <definedName name="mat_ezs">#REF!</definedName>
    <definedName name="mat_mr">#REF!</definedName>
    <definedName name="mat_oz">#REF!</definedName>
    <definedName name="mat_sk" localSheetId="0">#REF!</definedName>
    <definedName name="mat_sk">#REF!</definedName>
    <definedName name="mat_vjezd">#REF!</definedName>
    <definedName name="MATACCESS">#REF!</definedName>
    <definedName name="MATACCESS_MONT">#REF!</definedName>
    <definedName name="MATAV">#REF!</definedName>
    <definedName name="matav2">#REF!</definedName>
    <definedName name="MATCCTV">#REF!</definedName>
    <definedName name="MATCCTV_MONT">#REF!</definedName>
    <definedName name="MATDT">#REF!</definedName>
    <definedName name="MATel">#REF!</definedName>
    <definedName name="MATEPS">#REF!</definedName>
    <definedName name="MATEPS_MONT">#REF!</definedName>
    <definedName name="material">#REF!</definedName>
    <definedName name="Material_trasy">#REF!</definedName>
    <definedName name="MATEZS">#REF!</definedName>
    <definedName name="MATEZS_MONT">#REF!</definedName>
    <definedName name="matezs2">'[15]PA-Philips'!$L$1</definedName>
    <definedName name="matezs3" localSheetId="0">#REF!</definedName>
    <definedName name="matezs3">#REF!</definedName>
    <definedName name="MATINTERKOM" localSheetId="0">#REF!</definedName>
    <definedName name="MATINTERKOM">#REF!</definedName>
    <definedName name="MATINTERKOM_MONT" localSheetId="0">#REF!</definedName>
    <definedName name="MATINTERKOM_MONT">#REF!</definedName>
    <definedName name="MATJC">#REF!</definedName>
    <definedName name="MATJC_DOD" localSheetId="0">#REF!</definedName>
    <definedName name="MATJC_DOD">#REF!</definedName>
    <definedName name="MATJC_MONT" localSheetId="0">#REF!</definedName>
    <definedName name="MATJC_MONT">#REF!</definedName>
    <definedName name="MATLF">#REF!</definedName>
    <definedName name="MATOST">#REF!</definedName>
    <definedName name="MATPA">#REF!</definedName>
    <definedName name="MATSITPRIVOD" localSheetId="0">#REF!</definedName>
    <definedName name="MATSITPRIVOD">#REF!</definedName>
    <definedName name="MATSK">#REF!</definedName>
    <definedName name="MATSK_MONT">#REF!</definedName>
    <definedName name="MATSTA">#REF!</definedName>
    <definedName name="MATTLF">#REF!</definedName>
    <definedName name="MATZAT">#REF!</definedName>
    <definedName name="MATZEM">#REF!</definedName>
    <definedName name="MATZEM_MONT">#REF!</definedName>
    <definedName name="MAVYTR">#REF!</definedName>
    <definedName name="Mena">'[12]D.1.4.7. Rekapitulace'!$J$29</definedName>
    <definedName name="meraregulace" localSheetId="1" hidden="1">{#N/A,#N/A,TRUE,"Krycí list"}</definedName>
    <definedName name="meraregulace" localSheetId="0" hidden="1">{#N/A,#N/A,TRUE,"Krycí list"}</definedName>
    <definedName name="meraregulace" hidden="1">{#N/A,#N/A,TRUE,"Krycí list"}</definedName>
    <definedName name="mereni" localSheetId="1">Scheduled_Payment+Extra_Payment</definedName>
    <definedName name="mereni" localSheetId="0">Scheduled_Payment+Extra_Payment</definedName>
    <definedName name="mereni">Scheduled_Payment+Extra_Payment</definedName>
    <definedName name="MJ" localSheetId="1">#REF!</definedName>
    <definedName name="MJ" localSheetId="0">#REF!</definedName>
    <definedName name="MJ">#REF!</definedName>
    <definedName name="MO" localSheetId="0">#REF!</definedName>
    <definedName name="MO">#REF!</definedName>
    <definedName name="MONINSMATEEZS">#REF!</definedName>
    <definedName name="Mont" localSheetId="1">#REF!</definedName>
    <definedName name="Mont" localSheetId="0">#REF!</definedName>
    <definedName name="Mont">#REF!</definedName>
    <definedName name="Mont.inst_mat">#REF!</definedName>
    <definedName name="mont_cctv" localSheetId="0">#REF!</definedName>
    <definedName name="mont_cctv">#REF!</definedName>
    <definedName name="MONT_EPS" localSheetId="0">#REF!</definedName>
    <definedName name="MONT_EPS">#REF!</definedName>
    <definedName name="mont_ezs" localSheetId="0">#REF!</definedName>
    <definedName name="mont_ezs">#REF!</definedName>
    <definedName name="Mont_inst_mat">#REF!</definedName>
    <definedName name="mont_mr">#REF!</definedName>
    <definedName name="mont_oz">#REF!</definedName>
    <definedName name="mont_sk" localSheetId="0">#REF!</definedName>
    <definedName name="mont_sk">#REF!</definedName>
    <definedName name="mont_tras">#REF!</definedName>
    <definedName name="mont_vjezd">#REF!</definedName>
    <definedName name="mont1">[2]ACCESS!$M$1</definedName>
    <definedName name="MONTAV" localSheetId="0">#REF!</definedName>
    <definedName name="MONTAV">#REF!</definedName>
    <definedName name="montav2" localSheetId="0">#REF!</definedName>
    <definedName name="montav2">#REF!</definedName>
    <definedName name="montaz" localSheetId="0">#REF!</definedName>
    <definedName name="montaz">#REF!</definedName>
    <definedName name="Montaz0" localSheetId="1">#REF!</definedName>
    <definedName name="Montaz0" localSheetId="0">'[11]002-A.1. Archstav  reseni'!#REF!</definedName>
    <definedName name="Montaz0">#REF!</definedName>
    <definedName name="Montáž">#REF!</definedName>
    <definedName name="Montážnípráce">[13]Proměnné!$F$6</definedName>
    <definedName name="MONTCCTV" localSheetId="0">#REF!</definedName>
    <definedName name="MONTCCTV">#REF!</definedName>
    <definedName name="MONTDT" localSheetId="0">#REF!</definedName>
    <definedName name="MONTDT">#REF!</definedName>
    <definedName name="MONTEL" localSheetId="0">#REF!</definedName>
    <definedName name="MONTEL">#REF!</definedName>
    <definedName name="MONTEPS">#REF!</definedName>
    <definedName name="MONTEZS">#REF!</definedName>
    <definedName name="montezs2">'[15]PA-Philips'!$M$1</definedName>
    <definedName name="montezs3" localSheetId="0">#REF!</definedName>
    <definedName name="montezs3">#REF!</definedName>
    <definedName name="MONTINST_EPS" localSheetId="0">#REF!</definedName>
    <definedName name="MONTINST_EPS">#REF!</definedName>
    <definedName name="MONTINSTEPS" localSheetId="0">#REF!</definedName>
    <definedName name="MONTINSTEPS">#REF!</definedName>
    <definedName name="MONTJC">#REF!</definedName>
    <definedName name="MONTOST">#REF!</definedName>
    <definedName name="MONTPA">#REF!</definedName>
    <definedName name="MONTSITPRIVOD" localSheetId="0">#REF!</definedName>
    <definedName name="MONTSITPRIVOD">#REF!</definedName>
    <definedName name="MONTSTA">#REF!</definedName>
    <definedName name="MONTTLF">#REF!</definedName>
    <definedName name="MONTVYTR">#REF!</definedName>
    <definedName name="MONTZAR" localSheetId="0">#REF!</definedName>
    <definedName name="MONTZAR">#REF!</definedName>
    <definedName name="MONTZAT">#REF!</definedName>
    <definedName name="MR_ING_DOD" localSheetId="0">#REF!</definedName>
    <definedName name="MR_ING_DOD">#REF!</definedName>
    <definedName name="MR_ING_MONT" localSheetId="0">#REF!</definedName>
    <definedName name="MR_ING_MONT">#REF!</definedName>
    <definedName name="MR_KAB_DOD" localSheetId="0">#REF!</definedName>
    <definedName name="MR_KAB_DOD">#REF!</definedName>
    <definedName name="MR_KAB_MONT" localSheetId="0">#REF!</definedName>
    <definedName name="MR_KAB_MONT">#REF!</definedName>
    <definedName name="MR_TRASY_DOD" localSheetId="0">#REF!</definedName>
    <definedName name="MR_TRASY_DOD">#REF!</definedName>
    <definedName name="MR_TRASY_MONT" localSheetId="0">#REF!</definedName>
    <definedName name="MR_TRASY_MONT">#REF!</definedName>
    <definedName name="MR_ZAR_DOD" localSheetId="0">#REF!</definedName>
    <definedName name="MR_ZAR_DOD">#REF!</definedName>
    <definedName name="MR_ZAR_MONT" localSheetId="0">#REF!</definedName>
    <definedName name="MR_ZAR_MONT">#REF!</definedName>
    <definedName name="mrma">#REF!</definedName>
    <definedName name="mrmat" localSheetId="0">[9]REKAPITULACE!#REF!</definedName>
    <definedName name="mrmat">[9]REKAPITULACE!#REF!</definedName>
    <definedName name="mrmo" localSheetId="0">#REF!</definedName>
    <definedName name="mrmo">#REF!</definedName>
    <definedName name="mrmont" localSheetId="0">[9]REKAPITULACE!#REF!</definedName>
    <definedName name="mrmont">[9]REKAPITULACE!#REF!</definedName>
    <definedName name="mterial" localSheetId="0">#REF!</definedName>
    <definedName name="mterial">#REF!</definedName>
    <definedName name="mts" localSheetId="1">#REF!</definedName>
    <definedName name="mts" localSheetId="0">#REF!</definedName>
    <definedName name="mts">#REF!</definedName>
    <definedName name="n" localSheetId="1">Scheduled_Payment+Extra_Payment</definedName>
    <definedName name="n" localSheetId="0">Scheduled_Payment+Extra_Payment</definedName>
    <definedName name="n">Scheduled_Payment+Extra_Payment</definedName>
    <definedName name="nak" localSheetId="0">#REF!</definedName>
    <definedName name="nak">#REF!</definedName>
    <definedName name="Nákup_Autocont" localSheetId="0">#REF!</definedName>
    <definedName name="Nákup_Autocont">#REF!</definedName>
    <definedName name="NazevDilu" localSheetId="1">#REF!</definedName>
    <definedName name="NazevDilu" localSheetId="0">#REF!</definedName>
    <definedName name="NazevDilu">#REF!</definedName>
    <definedName name="nazevobjektu" localSheetId="1">#REF!</definedName>
    <definedName name="NazevObjektu" localSheetId="0">KL!$C$32</definedName>
    <definedName name="nazevobjektu">#REF!</definedName>
    <definedName name="NazevRozpoctu">'[10]Krycí list'!$D$2</definedName>
    <definedName name="nazevstavby" localSheetId="1">#REF!</definedName>
    <definedName name="NazevStavby" localSheetId="0">KL!$D$5</definedName>
    <definedName name="nazevstavby">#REF!</definedName>
    <definedName name="Num_Pmt_Per_Year" localSheetId="1">#REF!</definedName>
    <definedName name="Num_Pmt_Per_Year">#REF!</definedName>
    <definedName name="Number_of_Payments" localSheetId="1">MATCH(0.01,'D.2.9. TRAFOSTANICE'!End_Bal,-1)+1</definedName>
    <definedName name="Number_of_Payments" localSheetId="0">MATCH(0.01,End_Bal,-1)+1</definedName>
    <definedName name="Number_of_Payments">MATCH(0.01,End_Bal,-1)+1</definedName>
    <definedName name="obch_sleva" localSheetId="1">#REF!</definedName>
    <definedName name="obch_sleva" localSheetId="0">#REF!</definedName>
    <definedName name="obch_sleva">#REF!</definedName>
    <definedName name="Objednatel" localSheetId="1">#REF!</definedName>
    <definedName name="Objednatel" localSheetId="0">KL!$D$9</definedName>
    <definedName name="Objednatel">#REF!</definedName>
    <definedName name="Objekt" localSheetId="0">KL!$B$32</definedName>
    <definedName name="_xlnm.Print_Area" localSheetId="1">'D.2.9. TRAFOSTANICE'!$A$1:$I$190</definedName>
    <definedName name="_xlnm.Print_Area" localSheetId="0">KL!$A$1:$I$48</definedName>
    <definedName name="odic" localSheetId="0">KL!#REF!</definedName>
    <definedName name="oico" localSheetId="0">KL!$J$9</definedName>
    <definedName name="okfmat" localSheetId="0">[9]REKAPITULACE!#REF!</definedName>
    <definedName name="okfmat">[9]REKAPITULACE!#REF!</definedName>
    <definedName name="okfmont" localSheetId="0">[9]REKAPITULACE!#REF!</definedName>
    <definedName name="okfmont">[9]REKAPITULACE!#REF!</definedName>
    <definedName name="omisto" localSheetId="0">KL!#REF!</definedName>
    <definedName name="onazev" localSheetId="0">KL!#REF!</definedName>
    <definedName name="op" localSheetId="1">#REF!</definedName>
    <definedName name="op" localSheetId="0">#REF!</definedName>
    <definedName name="op">#REF!</definedName>
    <definedName name="opsc" localSheetId="0">KL!#REF!</definedName>
    <definedName name="Outside" localSheetId="1" hidden="1">{#N/A,#N/A,TRUE,"Krycí list"}</definedName>
    <definedName name="Outside" localSheetId="0" hidden="1">{#N/A,#N/A,TRUE,"Krycí list"}</definedName>
    <definedName name="Outside" hidden="1">{#N/A,#N/A,TRUE,"Krycí list"}</definedName>
    <definedName name="ozmat">#REF!</definedName>
    <definedName name="ozmont" localSheetId="0">#REF!</definedName>
    <definedName name="ozmont">#REF!</definedName>
    <definedName name="parkmat" localSheetId="0">#REF!</definedName>
    <definedName name="parkmat">#REF!</definedName>
    <definedName name="parkmont">#REF!</definedName>
    <definedName name="Pay_Date" localSheetId="1">#REF!</definedName>
    <definedName name="Pay_Date">#REF!</definedName>
    <definedName name="Pay_Num" localSheetId="1">#REF!</definedName>
    <definedName name="Pay_Num">#REF!</definedName>
    <definedName name="Payment_Date" localSheetId="1">DATE(YEAR('D.2.9. TRAFOSTANICE'!Loan_Start),MONTH('D.2.9. TRAFOSTANICE'!Loan_Start)+Payment_Number,DAY('D.2.9. TRAFOSTANICE'!Loan_Start))</definedName>
    <definedName name="Payment_Date" localSheetId="0">DATE(YEAR(Loan_Start),MONTH(Loan_Start)+Payment_Number,DAY(Loan_Start))</definedName>
    <definedName name="Payment_Date">DATE(YEAR(Loan_Start),MONTH(Loan_Start)+Payment_Number,DAY(Loan_Start))</definedName>
    <definedName name="PocetMJ" localSheetId="1">#REF!</definedName>
    <definedName name="PocetMJ" localSheetId="0">#REF!</definedName>
    <definedName name="PocetMJ">#REF!</definedName>
    <definedName name="pokusAAAA" localSheetId="1">#REF!</definedName>
    <definedName name="pokusAAAA">#REF!</definedName>
    <definedName name="pokusadres" localSheetId="1">#REF!</definedName>
    <definedName name="pokusadres">#REF!</definedName>
    <definedName name="položka_A1" localSheetId="1">#REF!</definedName>
    <definedName name="položka_A1">#REF!</definedName>
    <definedName name="položky" localSheetId="1">#REF!</definedName>
    <definedName name="položky">#REF!</definedName>
    <definedName name="pom_výp_zač" localSheetId="1">#REF!</definedName>
    <definedName name="pom_výp_zač">#REF!</definedName>
    <definedName name="pom_výpočty" localSheetId="1">#REF!</definedName>
    <definedName name="pom_výpočty">#REF!</definedName>
    <definedName name="ponížení">#REF!</definedName>
    <definedName name="powersock" localSheetId="1" hidden="1">{#N/A,#N/A,TRUE,"Krycí list"}</definedName>
    <definedName name="powersock" localSheetId="0" hidden="1">{#N/A,#N/A,TRUE,"Krycí list"}</definedName>
    <definedName name="powersock" hidden="1">{#N/A,#N/A,TRUE,"Krycí list"}</definedName>
    <definedName name="PowerSocket" localSheetId="1" hidden="1">{#N/A,#N/A,TRUE,"Krycí list"}</definedName>
    <definedName name="PowerSocket" localSheetId="0" hidden="1">{#N/A,#N/A,TRUE,"Krycí list"}</definedName>
    <definedName name="PowerSocket" hidden="1">{#N/A,#N/A,TRUE,"Krycí list"}</definedName>
    <definedName name="Poznamka" localSheetId="1">#REF!</definedName>
    <definedName name="Poznamka" localSheetId="0">#REF!</definedName>
    <definedName name="Poznamka">#REF!</definedName>
    <definedName name="poznámka" localSheetId="1">#REF!</definedName>
    <definedName name="poznámka">#REF!</definedName>
    <definedName name="prep_schem" localSheetId="1">#REF!</definedName>
    <definedName name="prep_schem">#REF!</definedName>
    <definedName name="Princ" localSheetId="1">#REF!</definedName>
    <definedName name="Princ">#REF!</definedName>
    <definedName name="Print_Area" localSheetId="0">KL!$A$1:$I$48</definedName>
    <definedName name="Print_Area_Reset" localSheetId="1">OFFSET('D.2.9. TRAFOSTANICE'!Full_Print,0,0,'D.2.9. TRAFOSTANICE'!Last_Row)</definedName>
    <definedName name="Print_Area_Reset" localSheetId="0">OFFSET(Full_Print,0,0,KL!Last_Row)</definedName>
    <definedName name="Print_Area_Reset">OFFSET(Full_Print,0,0,Last_Row)</definedName>
    <definedName name="Projektant" localSheetId="1">#REF!</definedName>
    <definedName name="Projektant" localSheetId="0">#REF!</definedName>
    <definedName name="Projektant">#REF!</definedName>
    <definedName name="PSV" localSheetId="1">#REF!</definedName>
    <definedName name="PSV" localSheetId="0">#REF!</definedName>
    <definedName name="PSV">#REF!</definedName>
    <definedName name="PSV0" localSheetId="1">#REF!</definedName>
    <definedName name="PSV0" localSheetId="0">'[11]002-A.1. Archstav  reseni'!#REF!</definedName>
    <definedName name="PSV0">#REF!</definedName>
    <definedName name="QQ" localSheetId="1" hidden="1">{#N/A,#N/A,TRUE,"Krycí list"}</definedName>
    <definedName name="QQ" localSheetId="0" hidden="1">{#N/A,#N/A,TRUE,"Krycí list"}</definedName>
    <definedName name="QQ" hidden="1">{#N/A,#N/A,TRUE,"Krycí list"}</definedName>
    <definedName name="QQQ" localSheetId="1" hidden="1">{#N/A,#N/A,TRUE,"Krycí list"}</definedName>
    <definedName name="QQQ" localSheetId="0" hidden="1">{#N/A,#N/A,TRUE,"Krycí list"}</definedName>
    <definedName name="QQQ" hidden="1">{#N/A,#N/A,TRUE,"Krycí list"}</definedName>
    <definedName name="rekapitulace" localSheetId="1">#REF!</definedName>
    <definedName name="rekapitulace" localSheetId="0">#REF!</definedName>
    <definedName name="rekapitulace">#REF!</definedName>
    <definedName name="rezerva" localSheetId="0">#REF!</definedName>
    <definedName name="rezerva">#REF!</definedName>
    <definedName name="rezerva_so002">#REF!</definedName>
    <definedName name="rozmat" localSheetId="0">[9]REKAPITULACE!#REF!</definedName>
    <definedName name="rozmat">[9]REKAPITULACE!#REF!</definedName>
    <definedName name="rozmont" localSheetId="0">[9]REKAPITULACE!#REF!</definedName>
    <definedName name="rozmont">[9]REKAPITULACE!#REF!</definedName>
    <definedName name="rozp" localSheetId="1" hidden="1">{#N/A,#N/A,TRUE,"Krycí list"}</definedName>
    <definedName name="rozp" localSheetId="0" hidden="1">{#N/A,#N/A,TRUE,"Krycí list"}</definedName>
    <definedName name="rozp" hidden="1">{#N/A,#N/A,TRUE,"Krycí list"}</definedName>
    <definedName name="rozvržení_rozp" localSheetId="1">#REF!</definedName>
    <definedName name="rozvržení_rozp" localSheetId="0">#REF!</definedName>
    <definedName name="rozvržení_rozp">#REF!</definedName>
    <definedName name="s" localSheetId="0">#REF!</definedName>
    <definedName name="s">#REF!</definedName>
    <definedName name="saboproud" localSheetId="1" hidden="1">{#N/A,#N/A,TRUE,"Krycí list"}</definedName>
    <definedName name="saboproud" localSheetId="0" hidden="1">{#N/A,#N/A,TRUE,"Krycí list"}</definedName>
    <definedName name="saboproud" hidden="1">{#N/A,#N/A,TRUE,"Krycí list"}</definedName>
    <definedName name="SazbaDPH1" localSheetId="1">#REF!</definedName>
    <definedName name="SazbaDPH1" localSheetId="0">KL!$D$22</definedName>
    <definedName name="SazbaDPH1">#REF!</definedName>
    <definedName name="SazbaDPH2" localSheetId="1">#REF!</definedName>
    <definedName name="SazbaDPH2" localSheetId="0">KL!$D$24</definedName>
    <definedName name="SazbaDPH2">#REF!</definedName>
    <definedName name="sdfasf">#REF!</definedName>
    <definedName name="Sched_Pay" localSheetId="1">#REF!</definedName>
    <definedName name="Sched_Pay">#REF!</definedName>
    <definedName name="Scheduled_Extra_Payments" localSheetId="1">#REF!</definedName>
    <definedName name="Scheduled_Extra_Payments">#REF!</definedName>
    <definedName name="Scheduled_Interest_Rate" localSheetId="1">#REF!</definedName>
    <definedName name="Scheduled_Interest_Rate">#REF!</definedName>
    <definedName name="Scheduled_Monthly_Payment" localSheetId="1">#REF!</definedName>
    <definedName name="Scheduled_Monthly_Payment">#REF!</definedName>
    <definedName name="SIT_EPS" localSheetId="0">#REF!</definedName>
    <definedName name="SIT_EPS">#REF!</definedName>
    <definedName name="SITMONT_EPS" localSheetId="0">#REF!</definedName>
    <definedName name="SITMONT_EPS">#REF!</definedName>
    <definedName name="SK_ING_DOD">#REF!</definedName>
    <definedName name="SK_ING_MONT">#REF!</definedName>
    <definedName name="SK_KAB_DOD">#REF!</definedName>
    <definedName name="SK_KAB_MONT">#REF!</definedName>
    <definedName name="SK_TRASY_DOD">#REF!</definedName>
    <definedName name="SK_TRASY_MONT">#REF!</definedName>
    <definedName name="SK_ZAR_DOD">#REF!</definedName>
    <definedName name="SK_ZAR_MONT">#REF!</definedName>
    <definedName name="skma">#REF!</definedName>
    <definedName name="skmat" localSheetId="0">[9]REKAPITULACE!#REF!</definedName>
    <definedName name="skmat">[9]REKAPITULACE!#REF!</definedName>
    <definedName name="skmo" localSheetId="0">#REF!</definedName>
    <definedName name="skmo">#REF!</definedName>
    <definedName name="skmont" localSheetId="0">[9]REKAPITULACE!#REF!</definedName>
    <definedName name="skmont">[9]REKAPITULACE!#REF!</definedName>
    <definedName name="SloupecCC" localSheetId="1">#REF!</definedName>
    <definedName name="SloupecCC" localSheetId="0">#REF!</definedName>
    <definedName name="SloupecCC">#REF!</definedName>
    <definedName name="SloupecCisloPol" localSheetId="1">#REF!</definedName>
    <definedName name="SloupecCisloPol" localSheetId="0">#REF!</definedName>
    <definedName name="SloupecCisloPol">#REF!</definedName>
    <definedName name="SloupecCH">#REF!</definedName>
    <definedName name="SloupecJC" localSheetId="1">#REF!</definedName>
    <definedName name="SloupecJC" localSheetId="0">#REF!</definedName>
    <definedName name="SloupecJC">#REF!</definedName>
    <definedName name="SloupecJH">#REF!</definedName>
    <definedName name="SloupecMJ" localSheetId="1">#REF!</definedName>
    <definedName name="SloupecMJ" localSheetId="0">#REF!</definedName>
    <definedName name="SloupecMJ">#REF!</definedName>
    <definedName name="SloupecMnozstvi" localSheetId="1">#REF!</definedName>
    <definedName name="SloupecMnozstvi" localSheetId="0">#REF!</definedName>
    <definedName name="SloupecMnozstvi">#REF!</definedName>
    <definedName name="SloupecNazPol" localSheetId="1">#REF!</definedName>
    <definedName name="SloupecNazPol" localSheetId="0">#REF!</definedName>
    <definedName name="SloupecNazPol">#REF!</definedName>
    <definedName name="SloupecPC" localSheetId="1">#REF!</definedName>
    <definedName name="SloupecPC" localSheetId="0">#REF!</definedName>
    <definedName name="SloupecPC">#REF!</definedName>
    <definedName name="SoucetDilu" localSheetId="0">KL!#REF!</definedName>
    <definedName name="soupis" localSheetId="1" hidden="1">{#N/A,#N/A,TRUE,"Krycí list"}</definedName>
    <definedName name="soupis" localSheetId="0" hidden="1">{#N/A,#N/A,TRUE,"Krycí list"}</definedName>
    <definedName name="soupis" hidden="1">{#N/A,#N/A,TRUE,"Krycí list"}</definedName>
    <definedName name="soupis_EZS_AKU38">#REF!</definedName>
    <definedName name="soupis_EZS_B9501" localSheetId="0">#REF!</definedName>
    <definedName name="soupis_EZS_B9501">#REF!</definedName>
    <definedName name="soupis_EZS_CYH" localSheetId="0">#REF!</definedName>
    <definedName name="soupis_EZS_CYH">#REF!</definedName>
    <definedName name="soupis_EZS_CYKY">#REF!</definedName>
    <definedName name="soupis_EZS_ext_SIR">#REF!</definedName>
    <definedName name="soupis_EZS_GLASS">#REF!</definedName>
    <definedName name="soupis_EZS_int_SIR">#REF!</definedName>
    <definedName name="soupis_EZS_J24">#REF!</definedName>
    <definedName name="soupis_EZS_J40">#REF!</definedName>
    <definedName name="soupis_EZS_klavesnice">#REF!</definedName>
    <definedName name="soupis_EZS_koncentrator">#REF!</definedName>
    <definedName name="soupis_EZS_kryt_Z40">#REF!</definedName>
    <definedName name="soupis_EZS_MG_dvere">#REF!</definedName>
    <definedName name="soupis_EZS_MG_vrata">#REF!</definedName>
    <definedName name="soupis_EZS_PIR_dl_dosah_RX40QZD">#REF!</definedName>
    <definedName name="soupis_EZS_PIR_dual">#REF!</definedName>
    <definedName name="soupis_EZS_PIR_RX40QZD">#REF!</definedName>
    <definedName name="soupis_EZS_signalizace">#REF!</definedName>
    <definedName name="soupis_EZS_UTP">#REF!</definedName>
    <definedName name="soupis_EZS_Zdroj_10A">#REF!</definedName>
    <definedName name="ssss" localSheetId="1">#REF!</definedName>
    <definedName name="ssss">#REF!</definedName>
    <definedName name="STA_ING_DOD" localSheetId="0">#REF!</definedName>
    <definedName name="STA_ING_DOD">#REF!</definedName>
    <definedName name="STA_ING_MONT" localSheetId="0">#REF!</definedName>
    <definedName name="STA_ING_MONT">#REF!</definedName>
    <definedName name="STA_KAB_DOD" localSheetId="0">#REF!</definedName>
    <definedName name="STA_KAB_DOD">#REF!</definedName>
    <definedName name="STA_KAB_MONT" localSheetId="0">#REF!</definedName>
    <definedName name="STA_KAB_MONT">#REF!</definedName>
    <definedName name="STA_TRASY_DOD" localSheetId="0">#REF!</definedName>
    <definedName name="STA_TRASY_DOD">#REF!</definedName>
    <definedName name="STA_TRASY_MONT" localSheetId="0">#REF!</definedName>
    <definedName name="STA_TRASY_MONT">#REF!</definedName>
    <definedName name="STA_ZAR_DOD" localSheetId="0">#REF!</definedName>
    <definedName name="STA_ZAR_DOD">#REF!</definedName>
    <definedName name="STA_ZAR_MONT" localSheetId="0">#REF!</definedName>
    <definedName name="STA_ZAR_MONT">#REF!</definedName>
    <definedName name="STA_ZAŘ_DOD" localSheetId="0">#REF!</definedName>
    <definedName name="STA_ZAŘ_DOD">#REF!</definedName>
    <definedName name="stama">#REF!</definedName>
    <definedName name="stamat" localSheetId="0">[9]REKAPITULACE!#REF!</definedName>
    <definedName name="stamat">[9]REKAPITULACE!#REF!</definedName>
    <definedName name="stamo" localSheetId="0">#REF!</definedName>
    <definedName name="stamo">#REF!</definedName>
    <definedName name="stamont" localSheetId="0">[9]REKAPITULACE!#REF!</definedName>
    <definedName name="stamont">[9]REKAPITULACE!#REF!</definedName>
    <definedName name="StavbaCelkem" localSheetId="0">KL!$H$36</definedName>
    <definedName name="subslevy" localSheetId="1">#REF!</definedName>
    <definedName name="subslevy" localSheetId="0">#REF!</definedName>
    <definedName name="subslevy">#REF!</definedName>
    <definedName name="sum_kapitoly" localSheetId="1">'[6]Rekapitulace roz.  vč. kapitol'!#REF!</definedName>
    <definedName name="sum_kapitoly" localSheetId="0">'[6]Rekapitulace roz.  vč. kapitol'!#REF!</definedName>
    <definedName name="sum_kapitoly">'[6]Rekapitulace roz.  vč. kapitol'!#REF!</definedName>
    <definedName name="summary" localSheetId="1" hidden="1">{#N/A,#N/A,TRUE,"Krycí list"}</definedName>
    <definedName name="summary" localSheetId="0" hidden="1">{#N/A,#N/A,TRUE,"Krycí list"}</definedName>
    <definedName name="summary" hidden="1">{#N/A,#N/A,TRUE,"Krycí list"}</definedName>
    <definedName name="sumpok" localSheetId="1">#REF!</definedName>
    <definedName name="sumpok" localSheetId="0">#REF!</definedName>
    <definedName name="sumpok">#REF!</definedName>
    <definedName name="Switchboard" localSheetId="1" hidden="1">{#N/A,#N/A,TRUE,"Krycí list"}</definedName>
    <definedName name="Switchboard" localSheetId="0" hidden="1">{#N/A,#N/A,TRUE,"Krycí list"}</definedName>
    <definedName name="Switchboard" hidden="1">{#N/A,#N/A,TRUE,"Krycí list"}</definedName>
    <definedName name="tab" localSheetId="1">#REF!</definedName>
    <definedName name="tab" localSheetId="0">#REF!</definedName>
    <definedName name="tab">#REF!</definedName>
    <definedName name="telmat" localSheetId="0">#REF!</definedName>
    <definedName name="telmat">#REF!</definedName>
    <definedName name="telmont">#REF!</definedName>
    <definedName name="tlfmat" localSheetId="0">[9]REKAPITULACE!#REF!</definedName>
    <definedName name="tlfmat">[9]REKAPITULACE!#REF!</definedName>
    <definedName name="tlfmont" localSheetId="0">[9]REKAPITULACE!#REF!</definedName>
    <definedName name="tlfmont">[9]REKAPITULACE!#REF!</definedName>
    <definedName name="Total_Interest" localSheetId="1">#REF!</definedName>
    <definedName name="Total_Interest" localSheetId="0">#REF!</definedName>
    <definedName name="Total_Interest">#REF!</definedName>
    <definedName name="Total_Pay" localSheetId="1">#REF!</definedName>
    <definedName name="Total_Pay">#REF!</definedName>
    <definedName name="Total_Payment" localSheetId="1">Scheduled_Payment+Extra_Payment</definedName>
    <definedName name="Total_Payment" localSheetId="0">Scheduled_Payment+Extra_Payment</definedName>
    <definedName name="Total_Payment">Scheduled_Payment+Extra_Payment</definedName>
    <definedName name="trasy_mont" localSheetId="0">#REF!</definedName>
    <definedName name="trasy_mont">#REF!</definedName>
    <definedName name="trasymat">[9]REKAPITULACE!$I$3</definedName>
    <definedName name="trasymont">[9]REKAPITULACE!$J$3</definedName>
    <definedName name="tuma" localSheetId="0">#REF!</definedName>
    <definedName name="tuma">#REF!</definedName>
    <definedName name="tumat" localSheetId="0">[9]REKAPITULACE!#REF!</definedName>
    <definedName name="tumat">[9]REKAPITULACE!#REF!</definedName>
    <definedName name="túmat" localSheetId="0">[9]REKAPITULACE!#REF!</definedName>
    <definedName name="túmat">[9]REKAPITULACE!#REF!</definedName>
    <definedName name="tumo" localSheetId="0">#REF!</definedName>
    <definedName name="tumo">#REF!</definedName>
    <definedName name="Typ" localSheetId="1">#REF!</definedName>
    <definedName name="Typ" localSheetId="0">'[11]002-A.1. Archstav  reseni'!#REF!</definedName>
    <definedName name="Typ">#REF!</definedName>
    <definedName name="v" localSheetId="1">'[6]Rekapitulace roz.  vč. kapitol'!#REF!</definedName>
    <definedName name="v" localSheetId="0">'[6]Rekapitulace roz.  vč. kapitol'!#REF!</definedName>
    <definedName name="v">'[6]Rekapitulace roz.  vč. kapitol'!#REF!</definedName>
    <definedName name="Values_Entered" localSheetId="1">IF('D.2.9. TRAFOSTANICE'!Loan_Amount*'D.2.9. TRAFOSTANICE'!Interest_Rate*'D.2.9. TRAFOSTANICE'!Loan_Years*'D.2.9. TRAFOSTANICE'!Loan_Start&gt;0,1,0)</definedName>
    <definedName name="Values_Entered" localSheetId="0">IF(KL!Loan_Amount*Interest_Rate*Loan_Years*Loan_Start&gt;0,1,0)</definedName>
    <definedName name="Values_Entered">IF(Loan_Amount*Interest_Rate*Loan_Years*Loan_Start&gt;0,1,0)</definedName>
    <definedName name="VIZA" localSheetId="1" hidden="1">{#N/A,#N/A,TRUE,"Krycí list"}</definedName>
    <definedName name="VIZA" localSheetId="0" hidden="1">{#N/A,#N/A,TRUE,"Krycí list"}</definedName>
    <definedName name="VIZA" hidden="1">{#N/A,#N/A,TRUE,"Krycí list"}</definedName>
    <definedName name="VIZA12" localSheetId="1" hidden="1">{#N/A,#N/A,TRUE,"Krycí list"}</definedName>
    <definedName name="VIZA12" localSheetId="0" hidden="1">{#N/A,#N/A,TRUE,"Krycí list"}</definedName>
    <definedName name="VIZA12" hidden="1">{#N/A,#N/A,TRUE,"Krycí list"}</definedName>
    <definedName name="VRN" localSheetId="1">#REF!</definedName>
    <definedName name="VRN" localSheetId="0">#REF!</definedName>
    <definedName name="VRN">#REF!</definedName>
    <definedName name="VRNKc" localSheetId="1">#REF!</definedName>
    <definedName name="VRNKc" localSheetId="0">#REF!</definedName>
    <definedName name="VRNKc">#REF!</definedName>
    <definedName name="VRNnazev" localSheetId="1">#REF!</definedName>
    <definedName name="VRNnazev" localSheetId="0">#REF!</definedName>
    <definedName name="VRNnazev">#REF!</definedName>
    <definedName name="VRNproc" localSheetId="1">#REF!</definedName>
    <definedName name="VRNproc" localSheetId="0">#REF!</definedName>
    <definedName name="VRNproc">#REF!</definedName>
    <definedName name="VRNzakl" localSheetId="1">#REF!</definedName>
    <definedName name="VRNzakl" localSheetId="0">#REF!</definedName>
    <definedName name="VRNzakl">#REF!</definedName>
    <definedName name="vsmat" localSheetId="0">[9]REKAPITULACE!#REF!</definedName>
    <definedName name="vsmat">[9]REKAPITULACE!#REF!</definedName>
    <definedName name="vsmont" localSheetId="0">[9]REKAPITULACE!#REF!</definedName>
    <definedName name="vsmont">[9]REKAPITULACE!#REF!</definedName>
    <definedName name="vtma" localSheetId="0">#REF!</definedName>
    <definedName name="vtma">#REF!</definedName>
    <definedName name="vtmo" localSheetId="0">#REF!</definedName>
    <definedName name="vtmo">#REF!</definedName>
    <definedName name="vyp" localSheetId="0">#REF!</definedName>
    <definedName name="vyp">#REF!</definedName>
    <definedName name="výpočty" localSheetId="1">#REF!</definedName>
    <definedName name="výpočty">#REF!</definedName>
    <definedName name="vystup" localSheetId="1">#REF!</definedName>
    <definedName name="vystup">#REF!</definedName>
    <definedName name="vyvmat" localSheetId="0">[9]REKAPITULACE!#REF!</definedName>
    <definedName name="vyvmat">[9]REKAPITULACE!#REF!</definedName>
    <definedName name="vyvmont" localSheetId="0">[9]REKAPITULACE!#REF!</definedName>
    <definedName name="vyvmont">[9]REKAPITULACE!#REF!</definedName>
    <definedName name="vzduchna" localSheetId="1" hidden="1">{#N/A,#N/A,TRUE,"Krycí list"}</definedName>
    <definedName name="vzduchna" localSheetId="0" hidden="1">{#N/A,#N/A,TRUE,"Krycí list"}</definedName>
    <definedName name="vzduchna" hidden="1">{#N/A,#N/A,TRUE,"Krycí list"}</definedName>
    <definedName name="Weak" localSheetId="1" hidden="1">{#N/A,#N/A,TRUE,"Krycí list"}</definedName>
    <definedName name="Weak" localSheetId="0" hidden="1">{#N/A,#N/A,TRUE,"Krycí list"}</definedName>
    <definedName name="Weak" hidden="1">{#N/A,#N/A,TRUE,"Krycí list"}</definedName>
    <definedName name="wifimat">[9]REKAPITULACE!#REF!</definedName>
    <definedName name="wifimont">[9]REKAPITULACE!#REF!</definedName>
    <definedName name="wrn.Kontrolní._.rozpočet." localSheetId="1" hidden="1">{#N/A,#N/A,TRUE,"Krycí list"}</definedName>
    <definedName name="wrn.Kontrolní._.rozpočet." localSheetId="0" hidden="1">{#N/A,#N/A,TRUE,"Krycí list"}</definedName>
    <definedName name="wrn.Kontrolní._.rozpočet." hidden="1">{#N/A,#N/A,TRUE,"Krycí list"}</definedName>
    <definedName name="wrn.Kontrolní._.rozpoeet." localSheetId="1" hidden="1">{#N/A,#N/A,TRUE,"Krycí list"}</definedName>
    <definedName name="wrn.Kontrolní._.rozpoeet." localSheetId="0" hidden="1">{#N/A,#N/A,TRUE,"Krycí list"}</definedName>
    <definedName name="wrn.Kontrolní._.rozpoeet." hidden="1">{#N/A,#N/A,TRUE,"Krycí list"}</definedName>
    <definedName name="y" localSheetId="1">#REF!</definedName>
    <definedName name="y" localSheetId="0">#REF!</definedName>
    <definedName name="y">#REF!</definedName>
    <definedName name="Z" localSheetId="1">#REF!</definedName>
    <definedName name="Z">#REF!</definedName>
    <definedName name="zahrnsazby" localSheetId="1">#REF!</definedName>
    <definedName name="zahrnsazby">#REF!</definedName>
    <definedName name="zahrnslevy" localSheetId="1">#REF!</definedName>
    <definedName name="zahrnslevy">#REF!</definedName>
    <definedName name="Zakazka" localSheetId="1">#REF!</definedName>
    <definedName name="Zakazka" localSheetId="0">#REF!</definedName>
    <definedName name="Zakazka">#REF!</definedName>
    <definedName name="Zaklad22" localSheetId="1">#REF!</definedName>
    <definedName name="Zaklad22" localSheetId="0">#REF!</definedName>
    <definedName name="Zaklad22">#REF!</definedName>
    <definedName name="Zaklad5" localSheetId="1">#REF!</definedName>
    <definedName name="Zaklad5" localSheetId="0">#REF!</definedName>
    <definedName name="Zaklad5">#REF!</definedName>
    <definedName name="ZakladDPHZakl">'[12]D.1.4.7. Rekapitulace'!$G$25</definedName>
    <definedName name="ZAR_EPS" localSheetId="0">#REF!</definedName>
    <definedName name="ZAR_EPS">#REF!</definedName>
    <definedName name="ZAREPS" localSheetId="0">#REF!</definedName>
    <definedName name="ZAREPS">#REF!</definedName>
    <definedName name="zavm" localSheetId="0">[9]REKAPITULACE!#REF!</definedName>
    <definedName name="zavm">[9]REKAPITULACE!#REF!</definedName>
    <definedName name="zavmo" localSheetId="0">[9]REKAPITULACE!#REF!</definedName>
    <definedName name="zavmo">[9]REKAPITULACE!#REF!</definedName>
    <definedName name="Zhotovitel" localSheetId="1">#REF!</definedName>
    <definedName name="Zhotovitel" localSheetId="0">KL!$D$7</definedName>
    <definedName name="Zhotovitel">#REF!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62" i="1" l="1"/>
  <c r="G32" i="2"/>
  <c r="H32" i="2"/>
  <c r="F179" i="1" l="1"/>
  <c r="H179" i="1" s="1"/>
  <c r="F178" i="1"/>
  <c r="F177" i="1"/>
  <c r="F176" i="1"/>
  <c r="H176" i="1" s="1"/>
  <c r="F167" i="1"/>
  <c r="F166" i="1"/>
  <c r="F169" i="1" s="1"/>
  <c r="H169" i="1" s="1"/>
  <c r="F165" i="1"/>
  <c r="F164" i="1"/>
  <c r="F163" i="1" s="1"/>
  <c r="F161" i="1"/>
  <c r="F160" i="1"/>
  <c r="H160" i="1" s="1"/>
  <c r="F159" i="1"/>
  <c r="F158" i="1"/>
  <c r="H158" i="1" s="1"/>
  <c r="F156" i="1"/>
  <c r="F149" i="1" s="1"/>
  <c r="H155" i="1"/>
  <c r="H154" i="1"/>
  <c r="H152" i="1"/>
  <c r="F148" i="1"/>
  <c r="F147" i="1"/>
  <c r="H147" i="1" s="1"/>
  <c r="F145" i="1"/>
  <c r="F144" i="1"/>
  <c r="H144" i="1" s="1"/>
  <c r="F142" i="1"/>
  <c r="F141" i="1"/>
  <c r="H141" i="1" s="1"/>
  <c r="F140" i="1"/>
  <c r="F139" i="1"/>
  <c r="H139" i="1" s="1"/>
  <c r="F137" i="1"/>
  <c r="F136" i="1"/>
  <c r="F135" i="1"/>
  <c r="F134" i="1"/>
  <c r="F132" i="1"/>
  <c r="H132" i="1" s="1"/>
  <c r="F130" i="1"/>
  <c r="F129" i="1"/>
  <c r="F128" i="1"/>
  <c r="F127" i="1"/>
  <c r="F125" i="1"/>
  <c r="H125" i="1" s="1"/>
  <c r="F124" i="1"/>
  <c r="F123" i="1"/>
  <c r="H123" i="1" s="1"/>
  <c r="F120" i="1"/>
  <c r="H120" i="1" s="1"/>
  <c r="F119" i="1"/>
  <c r="F118" i="1"/>
  <c r="H118" i="1" s="1"/>
  <c r="F116" i="1"/>
  <c r="H116" i="1" s="1"/>
  <c r="H114" i="1"/>
  <c r="F114" i="1"/>
  <c r="F111" i="1"/>
  <c r="H111" i="1" s="1"/>
  <c r="F108" i="1"/>
  <c r="H108" i="1" s="1"/>
  <c r="H105" i="1"/>
  <c r="F105" i="1"/>
  <c r="F103" i="1"/>
  <c r="F102" i="1"/>
  <c r="F100" i="1"/>
  <c r="H100" i="1" s="1"/>
  <c r="F97" i="1"/>
  <c r="F95" i="1" s="1"/>
  <c r="H95" i="1" s="1"/>
  <c r="F93" i="1"/>
  <c r="F92" i="1"/>
  <c r="F90" i="1"/>
  <c r="H90" i="1" s="1"/>
  <c r="F88" i="1"/>
  <c r="F85" i="1" s="1"/>
  <c r="H85" i="1" s="1"/>
  <c r="F87" i="1"/>
  <c r="H82" i="1"/>
  <c r="F82" i="1"/>
  <c r="H81" i="1"/>
  <c r="F78" i="1"/>
  <c r="F76" i="1"/>
  <c r="H76" i="1" s="1"/>
  <c r="F73" i="1"/>
  <c r="F71" i="1" s="1"/>
  <c r="H71" i="1" s="1"/>
  <c r="F68" i="1"/>
  <c r="F66" i="1"/>
  <c r="H66" i="1" s="1"/>
  <c r="F63" i="1"/>
  <c r="F61" i="1" s="1"/>
  <c r="H61" i="1" s="1"/>
  <c r="F56" i="1"/>
  <c r="H56" i="1" s="1"/>
  <c r="F53" i="1"/>
  <c r="F52" i="1"/>
  <c r="F50" i="1"/>
  <c r="H50" i="1" s="1"/>
  <c r="F47" i="1"/>
  <c r="H47" i="1" s="1"/>
  <c r="H43" i="1"/>
  <c r="F43" i="1"/>
  <c r="H39" i="1"/>
  <c r="F39" i="1"/>
  <c r="F35" i="1"/>
  <c r="H35" i="1" s="1"/>
  <c r="H31" i="1"/>
  <c r="F31" i="1"/>
  <c r="F27" i="1"/>
  <c r="H27" i="1" s="1"/>
  <c r="F23" i="1"/>
  <c r="H23" i="1" s="1"/>
  <c r="F20" i="1"/>
  <c r="F18" i="1" s="1"/>
  <c r="H18" i="1" s="1"/>
  <c r="F17" i="1"/>
  <c r="F15" i="1" s="1"/>
  <c r="H15" i="1" s="1"/>
  <c r="H14" i="1" s="1"/>
  <c r="F13" i="1"/>
  <c r="F12" i="1"/>
  <c r="F11" i="1"/>
  <c r="H11" i="1" s="1"/>
  <c r="H10" i="1" s="1"/>
  <c r="H84" i="1" l="1"/>
  <c r="H9" i="1"/>
  <c r="H49" i="1"/>
  <c r="F162" i="1"/>
  <c r="F168" i="1"/>
  <c r="H168" i="1" s="1"/>
  <c r="H22" i="1"/>
  <c r="F151" i="1"/>
  <c r="H151" i="1" s="1"/>
  <c r="G149" i="1" s="1"/>
  <c r="H149" i="1" s="1"/>
  <c r="F171" i="1" l="1"/>
  <c r="H171" i="1" s="1"/>
  <c r="F170" i="1"/>
  <c r="H170" i="1" s="1"/>
  <c r="F173" i="1"/>
  <c r="H173" i="1" s="1"/>
  <c r="F172" i="1"/>
  <c r="H172" i="1" s="1"/>
  <c r="H162" i="1" l="1"/>
  <c r="H122" i="1" s="1"/>
  <c r="H21" i="1" s="1"/>
  <c r="H181" i="1" s="1"/>
  <c r="H183" i="1" s="1"/>
  <c r="H35" i="2" s="1"/>
  <c r="H34" i="2"/>
  <c r="I35" i="2"/>
  <c r="F35" i="2" s="1"/>
  <c r="I34" i="2" l="1"/>
  <c r="I36" i="2" s="1"/>
  <c r="I25" i="2" s="1"/>
  <c r="H36" i="2"/>
  <c r="I24" i="2" s="1"/>
  <c r="I26" i="2" s="1"/>
  <c r="F34" i="2"/>
  <c r="F36" i="2" s="1"/>
</calcChain>
</file>

<file path=xl/sharedStrings.xml><?xml version="1.0" encoding="utf-8"?>
<sst xmlns="http://schemas.openxmlformats.org/spreadsheetml/2006/main" count="410" uniqueCount="266">
  <si>
    <t>OCENĚNÝ SOUPIS PRACÍ</t>
  </si>
  <si>
    <t>Stavba:   Rekonstrukce sportovní haly UP v Olomouci</t>
  </si>
  <si>
    <t>Objekt:   D.2.9. TRAFOSTANICE</t>
  </si>
  <si>
    <t>Část:    TRAFOSTANICE</t>
  </si>
  <si>
    <t>JKSO: 812.29.6</t>
  </si>
  <si>
    <t>P.Č.</t>
  </si>
  <si>
    <t>KCN</t>
  </si>
  <si>
    <t>Kód položky</t>
  </si>
  <si>
    <t>Popis</t>
  </si>
  <si>
    <t>MJ</t>
  </si>
  <si>
    <t>Množství celkem</t>
  </si>
  <si>
    <t>Cena jednotková</t>
  </si>
  <si>
    <t>Cena celkem</t>
  </si>
  <si>
    <t>Cenová soustava</t>
  </si>
  <si>
    <t>1</t>
  </si>
  <si>
    <t>2</t>
  </si>
  <si>
    <t>HSV</t>
  </si>
  <si>
    <t>Práce a dodávky HSV</t>
  </si>
  <si>
    <t>Zemní práce</t>
  </si>
  <si>
    <t>001</t>
  </si>
  <si>
    <t>Zhutnění podloží z hornin soudržných nebo nesoudržných pod násypy</t>
  </si>
  <si>
    <t>m2</t>
  </si>
  <si>
    <t>CS ÚRS 2023 02</t>
  </si>
  <si>
    <t>" Hutnění podloží pod trafostanicí  " 7,18*3,02</t>
  </si>
  <si>
    <t>" Hutnění podloží pod okapovým chodníkem  " (8,18*0,5)*2+(3,02*0,5)*2</t>
  </si>
  <si>
    <t>Zakládání</t>
  </si>
  <si>
    <t>011</t>
  </si>
  <si>
    <t>Podsyp pod základové konstrukce se zhutněním z hrubého kameniva frakce 8 až 16 mm</t>
  </si>
  <si>
    <t>m3</t>
  </si>
  <si>
    <t>" Podsyp pod trafostanici ze štěrku o zrnitosti 8 - 16 mm - tl. 100 mm - spodní. "</t>
  </si>
  <si>
    <t>" Podsyp pod trafostanici. " (7,18*3,02)*0,1</t>
  </si>
  <si>
    <t>271532213 RTO</t>
  </si>
  <si>
    <t>Podsyp pod základové konstrukce se zhutněním z hrubého kameniva frakce 4 až 8 mm</t>
  </si>
  <si>
    <t>CS ÚRS/TEO 2023 02</t>
  </si>
  <si>
    <t>" Podsyp pod trafostanici ze štěrku o zrnitosti 4 - 8 mm - tl. 50 mm - horní. "</t>
  </si>
  <si>
    <t>" Podsyp pod trafostanici. " (7,18*3,02)*0,05</t>
  </si>
  <si>
    <t>M</t>
  </si>
  <si>
    <t>Práce a dodávky M</t>
  </si>
  <si>
    <t>21-M</t>
  </si>
  <si>
    <t>Elektromontážní práce - Silnoproud</t>
  </si>
  <si>
    <t>921</t>
  </si>
  <si>
    <t>210999101 SPC</t>
  </si>
  <si>
    <t xml:space="preserve">D+M Betonová trafostanice - Specifikace dle PD </t>
  </si>
  <si>
    <t>kus</t>
  </si>
  <si>
    <t xml:space="preserve">CS ÚRS/TEO 2023 02 </t>
  </si>
  <si>
    <t>" Betonová trafostanice rozměrů 7,18×3,02×3,6 m. "</t>
  </si>
  <si>
    <t>" V ceně:
 - betonová buňka vč. kompletního vybavení - dveře, příčky, opmítky podlaha, strop, veškeré drobné prvky, bezpečnostní tabulky, profesní vybavení, apod.;
 -  doprava, montáž;
 - revizní zpráva;
 - ostatní nutné práce a další prvky. Trafostanice. "</t>
  </si>
  <si>
    <t>" V ceně také přesun hmot. "</t>
  </si>
  <si>
    <t>210999201 SPC</t>
  </si>
  <si>
    <t xml:space="preserve">D+M VN rozvaděč - Specifikace dle PD </t>
  </si>
  <si>
    <t>" Rozvaděč VN do trafostanice. "</t>
  </si>
  <si>
    <t>" V ceně dodávka rozvaděče vč. montáže, veškerého vybavení, napojení, odzkoušení, případné zemnění, a další veškeré nutné práce a materiál nutný pro rozvaděč VN. "</t>
  </si>
  <si>
    <t>210999202 SPC</t>
  </si>
  <si>
    <t xml:space="preserve">D+M NN rozvaděč - Specifikace dle PD </t>
  </si>
  <si>
    <t>" Rozvaděč NN do trafostanice. "</t>
  </si>
  <si>
    <t>" V ceně dodávka rozvaděče vč. montáže, veškerého vybavení, napojení, odzkoušení, případné zemnění, a další veškeré nutné práce a materiál nutný pro rozvaděč NN. "</t>
  </si>
  <si>
    <t>210999203 SPC</t>
  </si>
  <si>
    <t xml:space="preserve">D+M Transformátor - Specifikace dle PD </t>
  </si>
  <si>
    <t>" Transformátor do trafostanice. "</t>
  </si>
  <si>
    <t>" V ceně dodávka transformátoru vč. montáže, napojení, odzkoušení, případné zemnění, a další veškeré nutné práce a materiál nutný pro transformátor. "</t>
  </si>
  <si>
    <t>210999301 SPC</t>
  </si>
  <si>
    <t xml:space="preserve">D+M Vybavení trafostanice - Specifikace dle PD </t>
  </si>
  <si>
    <t>sada</t>
  </si>
  <si>
    <t>" Vybavení trafostanice. "</t>
  </si>
  <si>
    <t>" V ceně hasící přístroje, případně ochranné  pomůcky pro revize uvnitř objektu, a další případné vybavení objektu, které není součástí dodávky trafostanice. "</t>
  </si>
  <si>
    <t>210819201 SPC</t>
  </si>
  <si>
    <t>D+M Prostup kabeláže základy, objektem - Specifikace dle PD</t>
  </si>
  <si>
    <t>" Prostup kabeláže přeložky VN objektem trafostanice. "</t>
  </si>
  <si>
    <t>" Prostup kabeláže do trafostanice " 6</t>
  </si>
  <si>
    <t xml:space="preserve">" V ceně případné nutné vytvoření, těsnění a zapravení prostupu, chránička vč. kotvících a spojovacích prvků, veškeré příslušenství vč. přesunu hmot. " </t>
  </si>
  <si>
    <t>HZS</t>
  </si>
  <si>
    <t>HZS2231</t>
  </si>
  <si>
    <t>Hodinová zúčtovací sazba elektrikář</t>
  </si>
  <si>
    <t>hod</t>
  </si>
  <si>
    <t>" Stavební práce a dodávky spojené s provedením funkčního celku M - výpomoce, doplňkové práce a dodávky,kompletace apod. "</t>
  </si>
  <si>
    <t>Elektromontážní práce - Silnoproud - Hromosvod</t>
  </si>
  <si>
    <t>210220103 SPC</t>
  </si>
  <si>
    <t>D+M Jímací vedení AlMgSi 8 - Specifikace dle PD</t>
  </si>
  <si>
    <t>m</t>
  </si>
  <si>
    <t>" Jímací vedení z AlMgSi Ø 8 mm. "</t>
  </si>
  <si>
    <t>" Jímací vedení - vedení na střeše trafostanice. " (30,0)*1,1</t>
  </si>
  <si>
    <t>" Svodové vedení ze střechy " ((2,85)*2)*1,1</t>
  </si>
  <si>
    <t>" Včetně podpěr, úložných a uchycovacích prvků, uložení a napojení a veškerého nutného příslušenství. "</t>
  </si>
  <si>
    <t>210220305 SPC</t>
  </si>
  <si>
    <t>D+M Svorky (SS,SK,SP, ...) - Specifikace dle PD</t>
  </si>
  <si>
    <t>" Veškeré nutné svorky pro hromosvod - křížová, univerzální, připojovací, spojovací, … "</t>
  </si>
  <si>
    <t>" Svorky pro hromosvod " (30,0)</t>
  </si>
  <si>
    <t>" Včetně uložení a napojení "</t>
  </si>
  <si>
    <t>210220374 SPC</t>
  </si>
  <si>
    <t>D+M Ochranný úhelník - Specifikace dle PD</t>
  </si>
  <si>
    <t>" Ochranný úhelník svodů htromosvodu "</t>
  </si>
  <si>
    <t>" Ochranný úhelník " (2,0)</t>
  </si>
  <si>
    <t>" Včetně uchycení, kotvících a upevňovacích prvků a veškerého nutného příslušenství. "</t>
  </si>
  <si>
    <t>210220402 SPC</t>
  </si>
  <si>
    <t>D+M Označovací štítek - Specifikace dle PD</t>
  </si>
  <si>
    <t>" Označovací štítek pro označení svodů hromosvodů "</t>
  </si>
  <si>
    <t>" Označovací štítek " (2,0)</t>
  </si>
  <si>
    <t>210220232 SPC</t>
  </si>
  <si>
    <t>D+M Jímací tyč dl. 2,0 m - Specifikace dle PD</t>
  </si>
  <si>
    <t>" Jímací tyč délky 2,0 m vč. veškerého příslušenství "</t>
  </si>
  <si>
    <t>" Jímací tyč - dl. 2,0 m " (2,0)</t>
  </si>
  <si>
    <t>" Včetně uchycení, kotvících a upevňovacích prvků (vč. případného stojanu, stříšky) a veškerého nutného příslušenství. "</t>
  </si>
  <si>
    <t>741999609 SPC</t>
  </si>
  <si>
    <t>D+M Ochranná krabice se zkušební svorkou - Specifikace dle PD</t>
  </si>
  <si>
    <t>" Ochranná krabice + zkušební svorka. "</t>
  </si>
  <si>
    <t>" Ochranná krabice " (2,0)</t>
  </si>
  <si>
    <t>" Včetně ochranné krabice, ocelové destičky, tří křížové svorky, napojení, umístění a veškeré další nutné příslušenství "</t>
  </si>
  <si>
    <t>741999610 SPC</t>
  </si>
  <si>
    <t>D+M Proměření + revizní zpráva - Specifikace dle PD</t>
  </si>
  <si>
    <t>" Stavební práce a dodávky spojené s provedením funkčního celku M - výpomoce, doplňkové práce a dodávky,kompletace apod. " (3,0)</t>
  </si>
  <si>
    <t>Elektromontážní práce - Silnoproud - Uzemnění</t>
  </si>
  <si>
    <t>Montáž uzemňovacího vedení vodičů FeZn pomocí svorek v zemi páskou do 120 mm2 ve městské zástavbě</t>
  </si>
  <si>
    <t>" Zemnící vedení pro trafostanici. "</t>
  </si>
  <si>
    <t>" Zemnící vedení pro trafostanici. " (7,6*2+3,5*2)</t>
  </si>
  <si>
    <t>" Zemnící vedení pro trafostanici - pro vyrovnání potencionálu apod - uvažováno navíc 2× délka. " (7,6*2+3,5*2)*2</t>
  </si>
  <si>
    <t>" V ceně veškerné nutné spojovací prvky a veškeré nutné příslušenství jinde neuvedené. "</t>
  </si>
  <si>
    <t>354</t>
  </si>
  <si>
    <t>pás zemnící 30x4mm FeZn</t>
  </si>
  <si>
    <t>kg</t>
  </si>
  <si>
    <t>" Zemnící vedení pro trafostanici "</t>
  </si>
  <si>
    <t>" Zemnící pásek - trafostanice. " ((22,2)*0,95)*1,05</t>
  </si>
  <si>
    <t>" Zemnící vedení pro trafostanici - pro vyrovnání potencionálu apod - uvažováno navíc 2× délka. " ((44,4)*0,95)*1,05</t>
  </si>
  <si>
    <t>" POZN: Uvažována hmotnost 1 m = 0,95 kg. "</t>
  </si>
  <si>
    <t>21</t>
  </si>
  <si>
    <t>Montáž uzemňovacího vedení vodičů FeZn pomocí svorek v zemi drátem do 10 mm ve městské zástavbě</t>
  </si>
  <si>
    <t>" Zemnící vedení pro trafostanici- svislé vedení pro napojení ke svodům. "</t>
  </si>
  <si>
    <t>" Zemnící vedení pro trafostanici - svislé " (1,0)*2</t>
  </si>
  <si>
    <t>" Zemnící vedení - svislé - rezerva pro propojení mezi pásky, další napojení apod. - uvažováno 15 m " (15,0)</t>
  </si>
  <si>
    <t>22</t>
  </si>
  <si>
    <t>drát D 10mm FeZn</t>
  </si>
  <si>
    <t>" Zemnící vedení pro trafostanici - svislé vedení pro napojení ke svodům. "</t>
  </si>
  <si>
    <t>" Drát - trafostanice - svislé pro svody " ((2,0)*0,62)*1,05</t>
  </si>
  <si>
    <t>" Drát - trafostanice - svislé - rezerva pro propojení mezi pásky, další napojení apod. - uvažováno 15 m " ((15,0)*0,62)*1,05</t>
  </si>
  <si>
    <t>" POZN: Uvažována hmotnost 1 m = 0,62 kg. "</t>
  </si>
  <si>
    <t>210220901 SPC</t>
  </si>
  <si>
    <t>D+M Svorky SK, SS, SR, SP - Specifikace dle PD</t>
  </si>
  <si>
    <t>" Svorky po spojení zemnících pásků a vodičů. " (40,0)</t>
  </si>
  <si>
    <t>" Včetně uložení a napojení zemnících pásků a vodičů. "</t>
  </si>
  <si>
    <t>210220902 SPC</t>
  </si>
  <si>
    <t>D+M Antikorozní ochrana spojů - Specifikace dle PD</t>
  </si>
  <si>
    <t>" Antikorozní ochrana spojů - např. petrolátovou páskou. " (1,0)</t>
  </si>
  <si>
    <t>" V ceně prvek pro ochranu spojů zemnícího pásku a drátů , vodičů - např. páskou a další veškeré příslušenství pro zajištění spoje.
V ceně také přesun hmot. "</t>
  </si>
  <si>
    <t>210999901 SPC</t>
  </si>
  <si>
    <t>D+M Podružný montážní materiál</t>
  </si>
  <si>
    <t>" Případný spojovací, připevňovací a jiný materiál jinde neuvedený pro přidružné práce - např. hmoždinky, vruty, sádra, apod. "</t>
  </si>
  <si>
    <t>210999902 SPC</t>
  </si>
  <si>
    <t>Revize</t>
  </si>
  <si>
    <t>" Včetně vypracování revizní zprávy "</t>
  </si>
  <si>
    <t>210999903 SPC</t>
  </si>
  <si>
    <t>Dokumentace skutečného stavu</t>
  </si>
  <si>
    <t>" Vyhotovení dokumentace skutečného stavu vč. veškerých souvisejících prací  "</t>
  </si>
  <si>
    <t>Přesun hmot pro pomocné stavební práce při elektromotážích</t>
  </si>
  <si>
    <t>t</t>
  </si>
  <si>
    <t>" Přesun hmot pro elektromontážní práce - uzemnění " 0,089</t>
  </si>
  <si>
    <t>46-M</t>
  </si>
  <si>
    <t>Zemní práce při extr.mont.pracích</t>
  </si>
  <si>
    <t>946</t>
  </si>
  <si>
    <t>Sejmutí ornice při elektromontážích strojně tl vrstvy do 20 cm</t>
  </si>
  <si>
    <t>" Sejmutí ornice v místech trafostanice. " (8,18*4,02)</t>
  </si>
  <si>
    <t>Odkop zeminy při elektromontážích strojně v hornině tř I skupiny 3</t>
  </si>
  <si>
    <t>" Odkopávky pro trafostanici a lože - 90 % z celkové kubatury "</t>
  </si>
  <si>
    <t>" Odkopávky pro trafostanici " ((7,18*3,02)*0,75)*0,9</t>
  </si>
  <si>
    <t>" Odkopávky pro zemnící pásek trafostanice " (((7,6*3,5)-(7,18*3,02))*0,75)*0,9</t>
  </si>
  <si>
    <t>" Odkopávky pro lože pod trafostanici " ((7,18*3,02)*0,15)*0,9</t>
  </si>
  <si>
    <t>" Odkopávky pro okapový chodník kolem trafostanice " (((8,18*0,5)*2+(3,02*0,5)*2)*0,23)*0,9</t>
  </si>
  <si>
    <t>" V ceně zohledněno svislé přemístění zeminy, naložení výkopku nebo uložení ve vzdálenosti do 3,0 m od odkopu, lepivost a případné urovnání dna. "</t>
  </si>
  <si>
    <t>Odkop zeminy při elektromontážích strojně v hornině tř II skupiny 4</t>
  </si>
  <si>
    <t>" Odkopávky pro trafostanici a lože - 10 % z celkové kubatury "</t>
  </si>
  <si>
    <t>" Odkopávky pro trafostanici " ((7,18*3,02)*0,75)*0,1</t>
  </si>
  <si>
    <t>" Odkopávky pro zemnící pásek trafostanice " (((7,6*3,5)-(7,18*3,02))*0,75)*0,1</t>
  </si>
  <si>
    <t>" Odkopávky pro lože pod trafostanici " ((7,18*3,02)*0,15)*0,1</t>
  </si>
  <si>
    <t>" Odkopávky pro okapový chodník kolem trafostanice " (((8,18*0,5)*2+(3,02*0,5)*2)*0,23)*0,1</t>
  </si>
  <si>
    <t>Příplatek za ztížení vykopávky při elektromontážích v blízkosti podzemního vedení</t>
  </si>
  <si>
    <t>" Příplatek - 5 % " (23,201+2,578)*0,05</t>
  </si>
  <si>
    <t>Zásyp jam při elektromontážích strojně včetně zhutnění v hornině tř I skupiny 3</t>
  </si>
  <si>
    <t>" Zpětný zásyp z odkopávek pro zemnící pásek po jeho provedení " (3,319)</t>
  </si>
  <si>
    <t>" POZN: Pro zpětná zásyp je uvažováno s odhozením výkopku po délce odkopávek. Není uvažován odvoz zeminy na a z meziskládky. "</t>
  </si>
  <si>
    <t>Zásyp jam při elektromontážích strojně včetně zhutnění v hornině tř II skupiny 4</t>
  </si>
  <si>
    <t>" Zpětný zásyp z odkopávek pro zemnící pásek po jeho provedení " (0,369)</t>
  </si>
  <si>
    <t>Úprava pláně při elektromontážích strojně v hornině třídy těžitelnosti I skupiny 1 až 3 se zhutněním</t>
  </si>
  <si>
    <t>" Úprava ploch před realizací zpevněných ploch. " 11,2</t>
  </si>
  <si>
    <t>37</t>
  </si>
  <si>
    <t>460881901 SPC</t>
  </si>
  <si>
    <t>D+M Okapový chodník - betonová dlažba tl. 50 mm - Specifikace dle PD</t>
  </si>
  <si>
    <t>" V ceně : "</t>
  </si>
  <si>
    <t>37a</t>
  </si>
  <si>
    <t>" - Montáž betonové dlažby 500×500×50 mm - tl. 50 mm - 11,2 m2 "</t>
  </si>
  <si>
    <t>37b</t>
  </si>
  <si>
    <t>" - Betonová dlažba -500×500 mm - tl. 50 mm - 12,35 m2 "</t>
  </si>
  <si>
    <t>37c</t>
  </si>
  <si>
    <t>" - Lože ze štěrkodrtě frakce 4-8 - tl. 30 mm - vč. štěrkodrtě pro vmetení do spar "</t>
  </si>
  <si>
    <t>Součást položky kladení dlažby</t>
  </si>
  <si>
    <t>37d</t>
  </si>
  <si>
    <t>" - Podklad ze štěrkodrti ŠD-B frakce 0-32 mm - tl. 150 mm - 12,35 m2 "</t>
  </si>
  <si>
    <t>37e</t>
  </si>
  <si>
    <t>" - Černá separační zahradní tkaná geotextílie 90 g/m2 - 12,9 m2 "</t>
  </si>
  <si>
    <t>" Okapový chodník kolem trafostanice " (8,18*0,5)*2+(3,02*0,5)*2</t>
  </si>
  <si>
    <t xml:space="preserve">" Cena skladby včetně ztratného a přehutnění hutnitelných vrstev " </t>
  </si>
  <si>
    <t>Osazení betonového obrubníku zahradního do betonu při elektromontážích</t>
  </si>
  <si>
    <t>" Osazení zahradního obrubníku kolem okapového chodníku. " (8,18)*2+(4,02)*2</t>
  </si>
  <si>
    <t>592</t>
  </si>
  <si>
    <t>obrubník betonový zahradní 1000x50x250mm</t>
  </si>
  <si>
    <t>" Betonový zahradní obrubník kolem okapového chodníku trafostanice. " (24,4)*1,1</t>
  </si>
  <si>
    <t>469999103 SPC</t>
  </si>
  <si>
    <t>Náklady spojené s odvozem a uložením sypaniny / výkopku / navážky na skládku při elektromontážních pracích - vzdálenost skládky do 30 km</t>
  </si>
  <si>
    <t>" Odvoz zeminy celkem z výkopových prací - Třída těžitelnosti I "</t>
  </si>
  <si>
    <t>" Odvoz zeminy z výkopových prací pro elektromontáže - odkop pro trafostanici " (14,64+2,93+2,32)</t>
  </si>
  <si>
    <t>" Odvoz zeminy z výkopových prací pro elektromontáže - ornice " (32,884)*0,2</t>
  </si>
  <si>
    <t>" Odvoz zeminy celkem z výkopových prací - Třída těžitelnosti II "</t>
  </si>
  <si>
    <t>" Odvoz zeminy z výkopových prací pro elektromontáže - odkop pro trafostanici " (1,63+0,33+0,26)</t>
  </si>
  <si>
    <t>40a</t>
  </si>
  <si>
    <t>" - Naložení výkopku při elektromontážích strojně z hornin třídy I skupiny 1 až 3 "</t>
  </si>
  <si>
    <t>40b</t>
  </si>
  <si>
    <t>" - Naložení výkopku při elektromontážích strojně z hornin třídy II skupiny 4 a 5 "</t>
  </si>
  <si>
    <t>40c</t>
  </si>
  <si>
    <t>" - Vodorovné přemístění horniny jakékoliv třídy dopravními prostředky při elektromontážích do 1000 m "</t>
  </si>
  <si>
    <t>40d</t>
  </si>
  <si>
    <t>" - Příplatek k vodorovnému přemístění horniny dopravními prostředky při elektromontážích za každých dalších 1000 m - uvažována skládka ve vzdálenosti do 30 km "</t>
  </si>
  <si>
    <t>40e</t>
  </si>
  <si>
    <t>" - Uložení sypaniny do násypů nezhutněných strojně - uložení zeminy na trvalé skládce vč. předepsaného zhutnění "</t>
  </si>
  <si>
    <t>40f</t>
  </si>
  <si>
    <t>" - Poplatek za uložení zeminy na recyklační skládce / skládce (skládkovné) kód odpadu 17 05 04 "</t>
  </si>
  <si>
    <t>" POZN: Množství ze poplatek násobeno vzhledem k MJ koeficientem 2,0 → 1 m3 ≈ 2,0 t. "</t>
  </si>
  <si>
    <r>
      <t>"  Včetně naložení, svislého a vodorovného přesunu zeminy / sypaniny / výkopku. 
Likvidace v souladu se zákonem č. 541/2020 Sb.</t>
    </r>
    <r>
      <rPr>
        <sz val="8"/>
        <color rgb="FF0000FF"/>
        <rFont val="Arial CE"/>
        <family val="2"/>
        <charset val="238"/>
      </rPr>
      <t xml:space="preserve"> O odpadech vč. správného začleněné dle přílohy č. 1 vyhlášky č. 8/2021 o Katalogu odpadů a posuzování vlastností odpadů (Katalog odpadů).</t>
    </r>
    <r>
      <rPr>
        <sz val="8"/>
        <color rgb="FFFF0000"/>
        <rFont val="Arial CE"/>
        <family val="2"/>
        <charset val="238"/>
      </rPr>
      <t xml:space="preserve"> 
</t>
    </r>
    <r>
      <rPr>
        <sz val="8"/>
        <color indexed="12"/>
        <rFont val="Arial CE"/>
        <family val="2"/>
        <charset val="238"/>
      </rPr>
      <t>Likvidace dle technologie na místa určené zhotovitelem, včetně poplatků za uložení zeminy / sypaniny / výkopku. "</t>
    </r>
  </si>
  <si>
    <t>" Přesun hmot pro elektromontážní práce - oddíl HSV. " 7,02+0,005</t>
  </si>
  <si>
    <t>" Přesun hmot pro elektromontážní práce - oddíl 46-M. " 9,748</t>
  </si>
  <si>
    <t>Celkem</t>
  </si>
  <si>
    <t>CELKEM</t>
  </si>
  <si>
    <t>D.2.7. PŘELOŽKA VN, TRAFOSTANICE - TRAFOSTANICE</t>
  </si>
  <si>
    <t>Poznámka:</t>
  </si>
  <si>
    <t>Jednotkové položky zahrnují vedlejší rozpočtové náklady, náklady na montáž, dopravu, apod. a předepsané zkoušky, revize, manipulační řády, zaškolení obsluhy, není-li uvedeno jinak.</t>
  </si>
  <si>
    <t>Způsob ocenění vlastních položek: Jednotková cena u položek s cenovou soustavou CS ÚRS/TEO se tvoří spojováním položek jednotlivých stavebních prací a dodávek. Základním předpokladem pro kalkulaci je volba kalkulačního vzorce a jeho jednotlivých složek, jejichž počet závisí na charakteru stavební výroby a organizace firmy. Kalkulační vzorec reprezentuje stanovená struktura výpočtu (odhadu ceny), kterou tvoří kalkulační složky s jednoznačně určeným obsahem. Kalkulační vzorec slouží ke stanovení vlastních nákladů kalkulačních jednotek (stavebního konstrukčního prvku, objektu, stavby apod.). Ve stavebních firmách se nejčastěji používá následující vzorec. 
Kalkulační vzorec: Jednotková cena = Materiál + Přímé náklady + Nepřímé náklady + Zisk
                              Přímé náklady = Mzdy + Stroje + Ostatní přímé náklady
                              Nepřímé náklady = Režie výrobní + Režie správní</t>
  </si>
  <si>
    <t>Kalkulační vzorec vychází ze standardu "Rozpočtování a oceňování stavebních prací " ÚRS Praha, a.s.</t>
  </si>
  <si>
    <t>Výkazy množství u jednotlivých položek vychází z projektové dokumentace a jsou automaticky generovány grafickým a rozpočtovacím programem.</t>
  </si>
  <si>
    <t>POZNÁMKA: Jednotkové ceny se vepisují do řádku k položce. 
Výjimku tvoří položky rozagregované na více podpoložek pro lepší nacenění. Tam se cena vepisuje k jednotlivým podpoložkám (žluté podbarvení). Celková jednotková cena je pak vypočtena na základě jednotlivých cen podpoložek.</t>
  </si>
  <si>
    <t>Soupis prací stavby je zpracován na podkladě projektové dokumentace pro provádění stavby. 
Nedílnou součástí tohoto soupisu prací je projektová dokumentace pro provádění stavby.</t>
  </si>
  <si>
    <t>V souladu se zákonem o veřejných zakázkách č.134/2016 Sb. uvedené odkazy na typový výrobek v této dokumentaci slouží pouze pro specifikaci technických parametrů a jejich kvalitativního standardu.</t>
  </si>
  <si>
    <t xml:space="preserve">Zhotovitel je povinen nakládat se vzniklými odpady v souladu se zákonem č. 541/2020 Sb. O odpadech vč. správného začlenění dle přílohy č. 1 vyhlášky č. 8/2021 o Katalogu odpadů a posuzování vlastností odpadů (Katalog odpadů). </t>
  </si>
  <si>
    <t xml:space="preserve">Zhotovitel je povinen se řádně seznámit s projektovou dokumentací  a provést na svůj náklad a své nebezpečí veškeré práce a dodávky, které jsou v projektové dokumentaci obsaženy, bez ohledu na to, zda jsou obsaženy v textové a nebo ve výkresové části, jakož i práce uvedené v soupisu prací. </t>
  </si>
  <si>
    <t>Vedlejší rozpočtové náklady, náklady na provoz a zařízení staveniště, apod. a přesuny hmot u PSV jsou zahrnuty v jednotkových cenách jednotlivých položek - není-li uvedeno jinak.</t>
  </si>
  <si>
    <t>Celkem za stavbu</t>
  </si>
  <si>
    <t>Vedlejší rozpočtové a ostatní náklady</t>
  </si>
  <si>
    <t>DPH celkem</t>
  </si>
  <si>
    <t>Číslo a název objektu / provozního souboru</t>
  </si>
  <si>
    <t>Rekapitulace stavebních objektů a provozních souborů</t>
  </si>
  <si>
    <t>Cena celkem za stavbu</t>
  </si>
  <si>
    <t>%</t>
  </si>
  <si>
    <t xml:space="preserve">DPH </t>
  </si>
  <si>
    <t>Základ pro DPH</t>
  </si>
  <si>
    <t>Rozpočtové náklady</t>
  </si>
  <si>
    <t xml:space="preserve">  _______________</t>
  </si>
  <si>
    <t xml:space="preserve">                                                                                                _______________</t>
  </si>
  <si>
    <t>_______________</t>
  </si>
  <si>
    <t>Za investora :</t>
  </si>
  <si>
    <t xml:space="preserve">                                                                                               Za uchazeče :</t>
  </si>
  <si>
    <t>Za zhotovitele soupisu:</t>
  </si>
  <si>
    <t xml:space="preserve">Uchazeč: </t>
  </si>
  <si>
    <t>TECHNICO Opava s.r.o., Hradecká 1576/51, 746 01 Opava</t>
  </si>
  <si>
    <t xml:space="preserve">Zhotovitel soupisu : </t>
  </si>
  <si>
    <t>Univerzita Palackého v Olomouci, Křižkovského 511/8, 771 47 Olomouc</t>
  </si>
  <si>
    <t xml:space="preserve">Investor : </t>
  </si>
  <si>
    <t>Rekonstrukce sportovní haly UP v Olomouci</t>
  </si>
  <si>
    <t>Stavba :</t>
  </si>
  <si>
    <t>Oceněný soupis prací</t>
  </si>
  <si>
    <t>Datum: 09/2023 - Revize: 18/11/2024</t>
  </si>
  <si>
    <t>D.2.9. TRAFOSTANICE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</si>
</sst>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0;\-#,##0.000"/>
    <numFmt numFmtId="165" formatCode="#,##0.000"/>
    <numFmt numFmtId="166" formatCode="h:mm;@"/>
    <numFmt numFmtId="167" formatCode="0.0%"/>
  </numFmts>
  <fonts count="82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indexed="10"/>
      <name val="Arial CE"/>
      <family val="2"/>
      <charset val="238"/>
    </font>
    <font>
      <sz val="8"/>
      <name val="MS Sans Serif"/>
      <family val="2"/>
      <charset val="238"/>
    </font>
    <font>
      <sz val="7"/>
      <name val="Arial CE"/>
      <family val="2"/>
      <charset val="238"/>
    </font>
    <font>
      <b/>
      <sz val="8"/>
      <name val="Arial CE"/>
      <family val="2"/>
      <charset val="238"/>
    </font>
    <font>
      <sz val="8"/>
      <name val="Arial CE"/>
      <family val="2"/>
      <charset val="238"/>
    </font>
    <font>
      <b/>
      <sz val="11"/>
      <color rgb="FFFF0000"/>
      <name val="Arial CE"/>
      <family val="2"/>
      <charset val="238"/>
    </font>
    <font>
      <sz val="8"/>
      <color indexed="20"/>
      <name val="MS Sans Serif"/>
      <family val="2"/>
      <charset val="238"/>
    </font>
    <font>
      <sz val="8"/>
      <name val="Arial CYR"/>
      <charset val="238"/>
    </font>
    <font>
      <sz val="10"/>
      <name val="Arial CE"/>
      <family val="2"/>
      <charset val="238"/>
    </font>
    <font>
      <sz val="10"/>
      <name val="Arial"/>
      <family val="2"/>
      <charset val="238"/>
    </font>
    <font>
      <b/>
      <sz val="10"/>
      <color rgb="FFFF0000"/>
      <name val="Arial CE"/>
      <family val="2"/>
      <charset val="238"/>
    </font>
    <font>
      <sz val="8"/>
      <name val="MS Sans Serif"/>
      <family val="2"/>
    </font>
    <font>
      <sz val="8"/>
      <color indexed="12"/>
      <name val="Arial CE"/>
      <family val="2"/>
      <charset val="238"/>
    </font>
    <font>
      <b/>
      <sz val="14"/>
      <color rgb="FFFF0000"/>
      <name val="Trebuchet MS"/>
      <family val="2"/>
      <charset val="238"/>
    </font>
    <font>
      <sz val="10"/>
      <name val="Arial CE"/>
      <family val="2"/>
    </font>
    <font>
      <sz val="8"/>
      <color indexed="54"/>
      <name val="Arial CE"/>
      <family val="2"/>
      <charset val="238"/>
    </font>
    <font>
      <sz val="8"/>
      <color theme="1"/>
      <name val="Trebuchet MS"/>
      <family val="2"/>
    </font>
    <font>
      <b/>
      <sz val="10"/>
      <color rgb="FFFF0000"/>
      <name val="Trebuchet MS"/>
      <family val="2"/>
      <charset val="238"/>
    </font>
    <font>
      <b/>
      <sz val="11"/>
      <name val="Calibri"/>
      <family val="2"/>
    </font>
    <font>
      <b/>
      <sz val="8"/>
      <name val="MS Sans Serif"/>
      <family val="2"/>
    </font>
    <font>
      <u/>
      <sz val="11"/>
      <color theme="10"/>
      <name val="Calibri"/>
      <family val="2"/>
      <charset val="238"/>
      <scheme val="minor"/>
    </font>
    <font>
      <sz val="11"/>
      <name val="Calibri"/>
      <family val="2"/>
      <charset val="238"/>
    </font>
    <font>
      <b/>
      <sz val="10"/>
      <name val="MS Sans Serif"/>
      <charset val="238"/>
    </font>
    <font>
      <b/>
      <sz val="10"/>
      <name val="MS Sans Serif"/>
      <family val="2"/>
      <charset val="238"/>
    </font>
    <font>
      <sz val="8"/>
      <name val="MS Sans Serif"/>
      <charset val="1"/>
    </font>
    <font>
      <sz val="8"/>
      <name val="Arial"/>
      <family val="2"/>
      <charset val="238"/>
    </font>
    <font>
      <sz val="11"/>
      <color theme="1"/>
      <name val="Calibri"/>
      <family val="2"/>
      <scheme val="minor"/>
    </font>
    <font>
      <b/>
      <sz val="8"/>
      <name val="MS Sans Serif"/>
      <charset val="238"/>
    </font>
    <font>
      <b/>
      <sz val="8"/>
      <color rgb="FFFF0000"/>
      <name val="MS Sans Serif"/>
      <charset val="238"/>
    </font>
    <font>
      <sz val="8"/>
      <color theme="1"/>
      <name val="Arial"/>
      <family val="2"/>
      <charset val="238"/>
    </font>
    <font>
      <b/>
      <i/>
      <sz val="8"/>
      <color rgb="FFFF0000"/>
      <name val="MS Sans Serif"/>
      <charset val="238"/>
    </font>
    <font>
      <sz val="8"/>
      <color indexed="12"/>
      <name val="MS Sans Serif"/>
      <family val="2"/>
      <charset val="238"/>
    </font>
    <font>
      <b/>
      <sz val="10"/>
      <color indexed="12"/>
      <name val="MS Sans Serif"/>
      <charset val="238"/>
    </font>
    <font>
      <b/>
      <i/>
      <sz val="8"/>
      <name val="MS Sans Serif"/>
      <charset val="238"/>
    </font>
    <font>
      <b/>
      <sz val="9"/>
      <color rgb="FFFF0000"/>
      <name val="MS Sans Serif"/>
      <charset val="238"/>
    </font>
    <font>
      <u/>
      <sz val="8"/>
      <color theme="10"/>
      <name val="MS Sans Serif"/>
      <charset val="1"/>
    </font>
    <font>
      <b/>
      <i/>
      <sz val="8"/>
      <name val="MS Sans Serif"/>
      <family val="2"/>
    </font>
    <font>
      <i/>
      <sz val="8"/>
      <name val="MS Sans Serif"/>
      <family val="2"/>
    </font>
    <font>
      <i/>
      <sz val="8"/>
      <color indexed="12"/>
      <name val="MS Sans Serif"/>
      <family val="2"/>
    </font>
    <font>
      <i/>
      <sz val="8"/>
      <color indexed="10"/>
      <name val="MS Sans Serif"/>
      <family val="2"/>
    </font>
    <font>
      <sz val="8"/>
      <color theme="1"/>
      <name val="Arial CE"/>
      <family val="2"/>
      <charset val="238"/>
    </font>
    <font>
      <i/>
      <sz val="8"/>
      <name val="Arial CE"/>
      <family val="2"/>
      <charset val="238"/>
    </font>
    <font>
      <i/>
      <sz val="11"/>
      <color theme="1"/>
      <name val="Calibri"/>
      <family val="2"/>
      <charset val="238"/>
      <scheme val="minor"/>
    </font>
    <font>
      <i/>
      <sz val="10"/>
      <name val="Arial CE"/>
      <family val="2"/>
      <charset val="238"/>
    </font>
    <font>
      <i/>
      <sz val="8"/>
      <color indexed="12"/>
      <name val="Arial CE"/>
      <family val="2"/>
      <charset val="238"/>
    </font>
    <font>
      <i/>
      <sz val="11"/>
      <color rgb="FFFF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i/>
      <sz val="8"/>
      <color indexed="12"/>
      <name val="MS Sans Serif"/>
      <family val="2"/>
      <charset val="238"/>
    </font>
    <font>
      <b/>
      <sz val="8"/>
      <color indexed="12"/>
      <name val="MS Sans Serif"/>
      <charset val="238"/>
    </font>
    <font>
      <sz val="9"/>
      <name val="Arial CE"/>
      <family val="2"/>
      <charset val="238"/>
    </font>
    <font>
      <i/>
      <sz val="8"/>
      <name val="MS Sans Serif"/>
      <family val="2"/>
      <charset val="238"/>
    </font>
    <font>
      <i/>
      <sz val="9"/>
      <name val="Arial CE"/>
      <family val="2"/>
      <charset val="238"/>
    </font>
    <font>
      <b/>
      <sz val="16"/>
      <color rgb="FFFF0000"/>
      <name val="Calibri"/>
      <family val="2"/>
      <charset val="238"/>
    </font>
    <font>
      <sz val="8"/>
      <color rgb="FF0000FF"/>
      <name val="Arial CE"/>
      <family val="2"/>
      <charset val="238"/>
    </font>
    <font>
      <sz val="8"/>
      <color indexed="10"/>
      <name val="Arial CE"/>
      <family val="2"/>
      <charset val="238"/>
    </font>
    <font>
      <sz val="8"/>
      <color rgb="FFFF0000"/>
      <name val="Arial CE"/>
      <family val="2"/>
      <charset val="238"/>
    </font>
    <font>
      <sz val="8"/>
      <name val="MS Sans Serif"/>
      <charset val="238"/>
    </font>
    <font>
      <i/>
      <sz val="8"/>
      <color indexed="10"/>
      <name val="Arial CE"/>
      <family val="2"/>
      <charset val="238"/>
    </font>
    <font>
      <i/>
      <sz val="8"/>
      <color theme="1"/>
      <name val="Arial"/>
      <family val="2"/>
      <charset val="238"/>
    </font>
    <font>
      <b/>
      <sz val="12"/>
      <color rgb="FFFF0000"/>
      <name val="Calibri"/>
      <family val="2"/>
      <charset val="238"/>
      <scheme val="minor"/>
    </font>
    <font>
      <b/>
      <sz val="8"/>
      <color indexed="12"/>
      <name val="Arial CE"/>
      <family val="2"/>
      <charset val="238"/>
    </font>
    <font>
      <b/>
      <sz val="10"/>
      <color rgb="FFFF0000"/>
      <name val="MS Sans Serif"/>
      <charset val="238"/>
    </font>
    <font>
      <sz val="8"/>
      <color indexed="18"/>
      <name val="Arial CE"/>
      <family val="2"/>
      <charset val="238"/>
    </font>
    <font>
      <sz val="8"/>
      <color rgb="FFFF0000"/>
      <name val="MS Sans Serif"/>
      <family val="2"/>
    </font>
    <font>
      <sz val="9"/>
      <name val="Arial CE"/>
      <family val="2"/>
    </font>
    <font>
      <b/>
      <sz val="12"/>
      <color rgb="FFFF0000"/>
      <name val="MS Sans Serif"/>
      <charset val="238"/>
    </font>
    <font>
      <b/>
      <u/>
      <sz val="8"/>
      <color indexed="10"/>
      <name val="Arial CE"/>
      <family val="2"/>
      <charset val="238"/>
    </font>
    <font>
      <sz val="8"/>
      <color indexed="54"/>
      <name val="MS Sans Serif"/>
      <family val="2"/>
      <charset val="238"/>
    </font>
    <font>
      <b/>
      <sz val="8"/>
      <name val="Arial"/>
      <family val="2"/>
      <charset val="238"/>
    </font>
    <font>
      <sz val="8"/>
      <color indexed="9"/>
      <name val="Arial"/>
      <family val="2"/>
      <charset val="238"/>
    </font>
    <font>
      <b/>
      <sz val="10"/>
      <name val="Arial"/>
      <family val="2"/>
      <charset val="238"/>
    </font>
    <font>
      <b/>
      <sz val="14"/>
      <name val="Arial"/>
      <family val="2"/>
      <charset val="238"/>
    </font>
    <font>
      <b/>
      <sz val="12"/>
      <name val="Arial"/>
      <family val="2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b/>
      <sz val="10"/>
      <color rgb="FFFF0000"/>
      <name val="Arial"/>
      <family val="2"/>
      <charset val="238"/>
    </font>
    <font>
      <b/>
      <sz val="10"/>
      <name val="Arial CE"/>
      <family val="2"/>
      <charset val="238"/>
    </font>
    <font>
      <sz val="10"/>
      <color rgb="FFFF0000"/>
      <name val="Arial"/>
      <family val="2"/>
      <charset val="238"/>
    </font>
    <font>
      <sz val="12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</fills>
  <borders count="2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30">
    <xf numFmtId="0" fontId="0" fillId="0" borderId="0"/>
    <xf numFmtId="0" fontId="1" fillId="0" borderId="0"/>
    <xf numFmtId="0" fontId="4" fillId="0" borderId="0" applyAlignment="0">
      <alignment vertical="top" wrapText="1"/>
      <protection locked="0"/>
    </xf>
    <xf numFmtId="0" fontId="1" fillId="0" borderId="0"/>
    <xf numFmtId="0" fontId="11" fillId="0" borderId="0"/>
    <xf numFmtId="0" fontId="12" fillId="0" borderId="0"/>
    <xf numFmtId="0" fontId="1" fillId="0" borderId="0"/>
    <xf numFmtId="0" fontId="14" fillId="0" borderId="0" applyAlignment="0">
      <alignment vertical="top" wrapText="1"/>
      <protection locked="0"/>
    </xf>
    <xf numFmtId="0" fontId="14" fillId="0" borderId="0" applyAlignment="0">
      <alignment vertical="top" wrapText="1"/>
      <protection locked="0"/>
    </xf>
    <xf numFmtId="0" fontId="19" fillId="0" borderId="0"/>
    <xf numFmtId="0" fontId="11" fillId="0" borderId="0"/>
    <xf numFmtId="0" fontId="23" fillId="0" borderId="0" applyNumberFormat="0" applyFill="0" applyBorder="0" applyAlignment="0" applyProtection="0"/>
    <xf numFmtId="0" fontId="19" fillId="0" borderId="0"/>
    <xf numFmtId="0" fontId="1" fillId="0" borderId="0"/>
    <xf numFmtId="0" fontId="27" fillId="0" borderId="0" applyAlignment="0">
      <alignment vertical="top" wrapText="1"/>
      <protection locked="0"/>
    </xf>
    <xf numFmtId="0" fontId="29" fillId="0" borderId="0"/>
    <xf numFmtId="0" fontId="27" fillId="0" borderId="0" applyAlignment="0">
      <alignment vertical="top" wrapText="1"/>
      <protection locked="0"/>
    </xf>
    <xf numFmtId="0" fontId="29" fillId="0" borderId="0"/>
    <xf numFmtId="0" fontId="27" fillId="0" borderId="0" applyAlignment="0">
      <alignment vertical="top" wrapText="1"/>
      <protection locked="0"/>
    </xf>
    <xf numFmtId="0" fontId="4" fillId="0" borderId="0" applyAlignment="0">
      <alignment vertical="top" wrapText="1"/>
      <protection locked="0"/>
    </xf>
    <xf numFmtId="0" fontId="38" fillId="0" borderId="0" applyNumberFormat="0" applyFill="0" applyBorder="0" applyAlignment="0" applyProtection="0">
      <alignment vertical="top" wrapText="1"/>
      <protection locked="0"/>
    </xf>
    <xf numFmtId="0" fontId="38" fillId="0" borderId="0" applyNumberFormat="0" applyFill="0" applyBorder="0" applyAlignment="0" applyProtection="0">
      <alignment vertical="top" wrapText="1"/>
      <protection locked="0"/>
    </xf>
    <xf numFmtId="0" fontId="11" fillId="0" borderId="0"/>
    <xf numFmtId="0" fontId="4" fillId="0" borderId="0" applyAlignment="0">
      <alignment vertical="top" wrapText="1"/>
      <protection locked="0"/>
    </xf>
    <xf numFmtId="0" fontId="4" fillId="0" borderId="0" applyAlignment="0">
      <alignment vertical="top" wrapText="1"/>
      <protection locked="0"/>
    </xf>
    <xf numFmtId="0" fontId="14" fillId="0" borderId="0" applyAlignment="0">
      <alignment vertical="top" wrapText="1"/>
      <protection locked="0"/>
    </xf>
    <xf numFmtId="0" fontId="4" fillId="0" borderId="0" applyAlignment="0">
      <alignment vertical="top" wrapText="1"/>
      <protection locked="0"/>
    </xf>
    <xf numFmtId="0" fontId="29" fillId="0" borderId="0"/>
    <xf numFmtId="0" fontId="11" fillId="0" borderId="0"/>
    <xf numFmtId="0" fontId="11" fillId="0" borderId="0"/>
  </cellStyleXfs>
  <cellXfs count="474">
    <xf numFmtId="0" fontId="0" fillId="0" borderId="0" xfId="0"/>
    <xf numFmtId="0" fontId="5" fillId="0" borderId="0" xfId="2" applyFont="1" applyAlignment="1" applyProtection="1">
      <alignment horizontal="left"/>
    </xf>
    <xf numFmtId="0" fontId="4" fillId="0" borderId="0" xfId="2" applyAlignment="1" applyProtection="1">
      <alignment vertical="top"/>
    </xf>
    <xf numFmtId="39" fontId="6" fillId="0" borderId="4" xfId="4" applyNumberFormat="1" applyFont="1" applyBorder="1" applyAlignment="1" applyProtection="1">
      <alignment horizontal="right"/>
      <protection locked="0"/>
    </xf>
    <xf numFmtId="39" fontId="7" fillId="0" borderId="4" xfId="6" applyNumberFormat="1" applyFont="1" applyBorder="1" applyAlignment="1" applyProtection="1">
      <alignment horizontal="right"/>
      <protection locked="0"/>
    </xf>
    <xf numFmtId="39" fontId="7" fillId="0" borderId="4" xfId="4" applyNumberFormat="1" applyFont="1" applyBorder="1" applyAlignment="1" applyProtection="1">
      <alignment horizontal="right"/>
      <protection locked="0"/>
    </xf>
    <xf numFmtId="0" fontId="24" fillId="0" borderId="0" xfId="11" applyFont="1" applyFill="1" applyAlignment="1" applyProtection="1">
      <alignment vertical="center"/>
    </xf>
    <xf numFmtId="4" fontId="15" fillId="0" borderId="4" xfId="12" applyNumberFormat="1" applyFont="1" applyBorder="1" applyAlignment="1" applyProtection="1">
      <alignment horizontal="right"/>
      <protection locked="0"/>
    </xf>
    <xf numFmtId="39" fontId="18" fillId="0" borderId="4" xfId="6" applyNumberFormat="1" applyFont="1" applyBorder="1" applyAlignment="1" applyProtection="1">
      <alignment horizontal="right"/>
      <protection locked="0"/>
    </xf>
    <xf numFmtId="0" fontId="28" fillId="0" borderId="5" xfId="14" applyFont="1" applyBorder="1" applyAlignment="1" applyProtection="1"/>
    <xf numFmtId="0" fontId="27" fillId="0" borderId="0" xfId="14" applyAlignment="1" applyProtection="1"/>
    <xf numFmtId="165" fontId="32" fillId="0" borderId="5" xfId="16" applyNumberFormat="1" applyFont="1" applyBorder="1" applyAlignment="1" applyProtection="1"/>
    <xf numFmtId="0" fontId="32" fillId="0" borderId="4" xfId="2" applyFont="1" applyBorder="1" applyAlignment="1" applyProtection="1"/>
    <xf numFmtId="39" fontId="18" fillId="0" borderId="4" xfId="1" applyNumberFormat="1" applyFont="1" applyBorder="1" applyAlignment="1" applyProtection="1">
      <alignment horizontal="right"/>
      <protection locked="0"/>
    </xf>
    <xf numFmtId="0" fontId="32" fillId="0" borderId="4" xfId="2" applyFont="1" applyBorder="1" applyAlignment="1" applyProtection="1">
      <alignment horizontal="left"/>
    </xf>
    <xf numFmtId="0" fontId="28" fillId="0" borderId="4" xfId="2" applyFont="1" applyBorder="1" applyAlignment="1" applyProtection="1">
      <alignment wrapText="1"/>
    </xf>
    <xf numFmtId="39" fontId="44" fillId="0" borderId="4" xfId="4" applyNumberFormat="1" applyFont="1" applyBorder="1" applyAlignment="1" applyProtection="1">
      <alignment horizontal="right"/>
      <protection locked="0"/>
    </xf>
    <xf numFmtId="0" fontId="28" fillId="0" borderId="4" xfId="14" applyFont="1" applyBorder="1" applyAlignment="1" applyProtection="1"/>
    <xf numFmtId="4" fontId="7" fillId="0" borderId="4" xfId="13" applyNumberFormat="1" applyFont="1" applyBorder="1" applyAlignment="1" applyProtection="1">
      <alignment horizontal="right"/>
      <protection locked="0"/>
    </xf>
    <xf numFmtId="0" fontId="30" fillId="0" borderId="0" xfId="14" applyFont="1" applyAlignment="1" applyProtection="1">
      <alignment vertical="center"/>
    </xf>
    <xf numFmtId="0" fontId="55" fillId="0" borderId="0" xfId="11" applyFont="1" applyFill="1" applyAlignment="1" applyProtection="1">
      <alignment vertical="center"/>
    </xf>
    <xf numFmtId="2" fontId="15" fillId="3" borderId="4" xfId="6" applyNumberFormat="1" applyFont="1" applyFill="1" applyBorder="1" applyAlignment="1" applyProtection="1">
      <alignment horizontal="right"/>
      <protection locked="0"/>
    </xf>
    <xf numFmtId="2" fontId="47" fillId="3" borderId="4" xfId="6" applyNumberFormat="1" applyFont="1" applyFill="1" applyBorder="1" applyAlignment="1" applyProtection="1">
      <alignment horizontal="right"/>
      <protection locked="0"/>
    </xf>
    <xf numFmtId="39" fontId="15" fillId="0" borderId="4" xfId="4" applyNumberFormat="1" applyFont="1" applyBorder="1" applyAlignment="1" applyProtection="1">
      <alignment horizontal="right"/>
      <protection locked="0"/>
    </xf>
    <xf numFmtId="39" fontId="47" fillId="0" borderId="4" xfId="4" applyNumberFormat="1" applyFont="1" applyBorder="1" applyAlignment="1" applyProtection="1">
      <alignment horizontal="right"/>
      <protection locked="0"/>
    </xf>
    <xf numFmtId="0" fontId="4" fillId="0" borderId="0" xfId="2" applyAlignment="1" applyProtection="1"/>
    <xf numFmtId="39" fontId="7" fillId="0" borderId="4" xfId="5" applyNumberFormat="1" applyFont="1" applyBorder="1" applyAlignment="1" applyProtection="1">
      <alignment horizontal="right"/>
      <protection locked="0"/>
    </xf>
    <xf numFmtId="0" fontId="66" fillId="0" borderId="0" xfId="2" applyFont="1" applyAlignment="1" applyProtection="1"/>
    <xf numFmtId="39" fontId="15" fillId="3" borderId="4" xfId="6" applyNumberFormat="1" applyFont="1" applyFill="1" applyBorder="1" applyAlignment="1" applyProtection="1">
      <alignment horizontal="right"/>
      <protection locked="0"/>
    </xf>
    <xf numFmtId="0" fontId="12" fillId="0" borderId="0" xfId="28" applyFont="1"/>
    <xf numFmtId="0" fontId="28" fillId="0" borderId="0" xfId="29" applyFont="1"/>
    <xf numFmtId="0" fontId="28" fillId="0" borderId="0" xfId="29" applyFont="1" applyAlignment="1">
      <alignment wrapText="1"/>
    </xf>
    <xf numFmtId="4" fontId="28" fillId="0" borderId="0" xfId="29" applyNumberFormat="1" applyFont="1"/>
    <xf numFmtId="0" fontId="72" fillId="0" borderId="0" xfId="29" applyFont="1"/>
    <xf numFmtId="0" fontId="72" fillId="0" borderId="0" xfId="29" applyFont="1" applyAlignment="1">
      <alignment wrapText="1"/>
    </xf>
    <xf numFmtId="0" fontId="28" fillId="0" borderId="0" xfId="28" applyFont="1"/>
    <xf numFmtId="0" fontId="73" fillId="0" borderId="0" xfId="28" applyFont="1" applyAlignment="1">
      <alignment vertical="center"/>
    </xf>
    <xf numFmtId="0" fontId="74" fillId="0" borderId="0" xfId="28" applyFont="1" applyAlignment="1">
      <alignment horizontal="center"/>
    </xf>
    <xf numFmtId="0" fontId="75" fillId="0" borderId="0" xfId="28" applyFont="1" applyAlignment="1">
      <alignment horizontal="left"/>
    </xf>
    <xf numFmtId="0" fontId="12" fillId="0" borderId="0" xfId="28" applyFont="1" applyAlignment="1">
      <alignment horizontal="left" vertical="top" wrapText="1"/>
    </xf>
    <xf numFmtId="3" fontId="12" fillId="0" borderId="0" xfId="28" applyNumberFormat="1" applyFont="1"/>
    <xf numFmtId="4" fontId="76" fillId="4" borderId="3" xfId="28" applyNumberFormat="1" applyFont="1" applyFill="1" applyBorder="1" applyAlignment="1">
      <alignment horizontal="right" vertical="center"/>
    </xf>
    <xf numFmtId="167" fontId="77" fillId="4" borderId="11" xfId="28" applyNumberFormat="1" applyFont="1" applyFill="1" applyBorder="1"/>
    <xf numFmtId="0" fontId="76" fillId="4" borderId="12" xfId="28" applyFont="1" applyFill="1" applyBorder="1" applyAlignment="1">
      <alignment vertical="center"/>
    </xf>
    <xf numFmtId="49" fontId="76" fillId="4" borderId="12" xfId="28" applyNumberFormat="1" applyFont="1" applyFill="1" applyBorder="1" applyAlignment="1">
      <alignment horizontal="left" vertical="center"/>
    </xf>
    <xf numFmtId="0" fontId="76" fillId="4" borderId="13" xfId="28" applyFont="1" applyFill="1" applyBorder="1" applyAlignment="1">
      <alignment vertical="center"/>
    </xf>
    <xf numFmtId="4" fontId="78" fillId="0" borderId="0" xfId="28" applyNumberFormat="1" applyFont="1" applyAlignment="1">
      <alignment horizontal="right"/>
    </xf>
    <xf numFmtId="49" fontId="76" fillId="0" borderId="14" xfId="28" applyNumberFormat="1" applyFont="1" applyBorder="1" applyAlignment="1">
      <alignment horizontal="left"/>
    </xf>
    <xf numFmtId="4" fontId="12" fillId="0" borderId="0" xfId="28" applyNumberFormat="1" applyFont="1"/>
    <xf numFmtId="4" fontId="76" fillId="0" borderId="15" xfId="28" applyNumberFormat="1" applyFont="1" applyBorder="1" applyAlignment="1">
      <alignment horizontal="right"/>
    </xf>
    <xf numFmtId="4" fontId="76" fillId="0" borderId="5" xfId="28" applyNumberFormat="1" applyFont="1" applyBorder="1" applyAlignment="1">
      <alignment horizontal="right"/>
    </xf>
    <xf numFmtId="0" fontId="73" fillId="0" borderId="0" xfId="28" applyFont="1"/>
    <xf numFmtId="4" fontId="73" fillId="0" borderId="0" xfId="28" applyNumberFormat="1" applyFont="1" applyAlignment="1">
      <alignment horizontal="center" vertical="center"/>
    </xf>
    <xf numFmtId="49" fontId="77" fillId="0" borderId="14" xfId="28" applyNumberFormat="1" applyFont="1" applyBorder="1" applyAlignment="1">
      <alignment horizontal="left"/>
    </xf>
    <xf numFmtId="3" fontId="12" fillId="0" borderId="0" xfId="28" applyNumberFormat="1" applyFont="1" applyAlignment="1">
      <alignment horizontal="center" vertical="center"/>
    </xf>
    <xf numFmtId="0" fontId="80" fillId="0" borderId="0" xfId="28" applyFont="1"/>
    <xf numFmtId="3" fontId="77" fillId="0" borderId="16" xfId="28" applyNumberFormat="1" applyFont="1" applyBorder="1" applyAlignment="1">
      <alignment horizontal="right"/>
    </xf>
    <xf numFmtId="3" fontId="77" fillId="0" borderId="17" xfId="28" applyNumberFormat="1" applyFont="1" applyBorder="1" applyAlignment="1">
      <alignment horizontal="right"/>
    </xf>
    <xf numFmtId="3" fontId="76" fillId="0" borderId="17" xfId="28" applyNumberFormat="1" applyFont="1" applyBorder="1" applyAlignment="1">
      <alignment horizontal="right"/>
    </xf>
    <xf numFmtId="167" fontId="77" fillId="0" borderId="0" xfId="28" applyNumberFormat="1" applyFont="1"/>
    <xf numFmtId="0" fontId="77" fillId="0" borderId="0" xfId="28" applyFont="1"/>
    <xf numFmtId="0" fontId="77" fillId="0" borderId="0" xfId="28" applyFont="1" applyAlignment="1">
      <alignment horizontal="left"/>
    </xf>
    <xf numFmtId="49" fontId="77" fillId="0" borderId="18" xfId="28" applyNumberFormat="1" applyFont="1" applyBorder="1" applyAlignment="1">
      <alignment horizontal="left"/>
    </xf>
    <xf numFmtId="0" fontId="78" fillId="0" borderId="0" xfId="28" applyFont="1"/>
    <xf numFmtId="0" fontId="73" fillId="5" borderId="3" xfId="28" applyFont="1" applyFill="1" applyBorder="1" applyAlignment="1">
      <alignment horizontal="center" vertical="center" wrapText="1"/>
    </xf>
    <xf numFmtId="0" fontId="73" fillId="5" borderId="11" xfId="28" applyFont="1" applyFill="1" applyBorder="1" applyAlignment="1">
      <alignment horizontal="center" vertical="center" wrapText="1"/>
    </xf>
    <xf numFmtId="0" fontId="73" fillId="5" borderId="11" xfId="28" applyFont="1" applyFill="1" applyBorder="1" applyAlignment="1">
      <alignment vertical="center" wrapText="1"/>
    </xf>
    <xf numFmtId="0" fontId="73" fillId="5" borderId="12" xfId="28" applyFont="1" applyFill="1" applyBorder="1" applyAlignment="1">
      <alignment vertical="center"/>
    </xf>
    <xf numFmtId="0" fontId="76" fillId="5" borderId="13" xfId="28" applyFont="1" applyFill="1" applyBorder="1" applyAlignment="1">
      <alignment vertical="center"/>
    </xf>
    <xf numFmtId="3" fontId="78" fillId="0" borderId="0" xfId="28" applyNumberFormat="1" applyFont="1"/>
    <xf numFmtId="4" fontId="73" fillId="0" borderId="0" xfId="28" applyNumberFormat="1" applyFont="1" applyAlignment="1">
      <alignment vertical="center"/>
    </xf>
    <xf numFmtId="4" fontId="75" fillId="6" borderId="19" xfId="28" applyNumberFormat="1" applyFont="1" applyFill="1" applyBorder="1" applyAlignment="1">
      <alignment horizontal="right" vertical="center"/>
    </xf>
    <xf numFmtId="4" fontId="75" fillId="4" borderId="20" xfId="28" applyNumberFormat="1" applyFont="1" applyFill="1" applyBorder="1" applyAlignment="1">
      <alignment horizontal="right" vertical="center"/>
    </xf>
    <xf numFmtId="4" fontId="75" fillId="4" borderId="21" xfId="28" applyNumberFormat="1" applyFont="1" applyFill="1" applyBorder="1" applyAlignment="1">
      <alignment horizontal="right" vertical="center"/>
    </xf>
    <xf numFmtId="0" fontId="12" fillId="4" borderId="12" xfId="28" applyFont="1" applyFill="1" applyBorder="1" applyAlignment="1">
      <alignment vertical="center"/>
    </xf>
    <xf numFmtId="0" fontId="73" fillId="4" borderId="12" xfId="28" applyFont="1" applyFill="1" applyBorder="1" applyAlignment="1">
      <alignment vertical="center"/>
    </xf>
    <xf numFmtId="0" fontId="75" fillId="4" borderId="13" xfId="28" applyFont="1" applyFill="1" applyBorder="1" applyAlignment="1">
      <alignment vertical="center"/>
    </xf>
    <xf numFmtId="4" fontId="12" fillId="0" borderId="0" xfId="28" applyNumberFormat="1" applyFont="1" applyAlignment="1">
      <alignment vertical="center"/>
    </xf>
    <xf numFmtId="4" fontId="12" fillId="2" borderId="22" xfId="28" applyNumberFormat="1" applyFont="1" applyFill="1" applyBorder="1" applyAlignment="1">
      <alignment horizontal="right" vertical="center"/>
    </xf>
    <xf numFmtId="4" fontId="12" fillId="0" borderId="23" xfId="28" applyNumberFormat="1" applyFont="1" applyBorder="1" applyAlignment="1">
      <alignment horizontal="right" vertical="center"/>
    </xf>
    <xf numFmtId="4" fontId="12" fillId="0" borderId="24" xfId="28" applyNumberFormat="1" applyFont="1" applyBorder="1" applyAlignment="1">
      <alignment horizontal="right" vertical="center"/>
    </xf>
    <xf numFmtId="0" fontId="12" fillId="0" borderId="25" xfId="28" applyFont="1" applyBorder="1" applyAlignment="1">
      <alignment vertical="center"/>
    </xf>
    <xf numFmtId="1" fontId="12" fillId="0" borderId="0" xfId="28" applyNumberFormat="1" applyFont="1" applyAlignment="1">
      <alignment horizontal="right" vertical="center"/>
    </xf>
    <xf numFmtId="0" fontId="12" fillId="0" borderId="0" xfId="28" applyFont="1" applyAlignment="1">
      <alignment vertical="center"/>
    </xf>
    <xf numFmtId="0" fontId="12" fillId="0" borderId="18" xfId="28" applyFont="1" applyBorder="1" applyAlignment="1">
      <alignment vertical="center"/>
    </xf>
    <xf numFmtId="4" fontId="12" fillId="2" borderId="25" xfId="28" applyNumberFormat="1" applyFont="1" applyFill="1" applyBorder="1" applyAlignment="1">
      <alignment horizontal="right" vertical="center"/>
    </xf>
    <xf numFmtId="4" fontId="12" fillId="0" borderId="0" xfId="28" applyNumberFormat="1" applyFont="1" applyAlignment="1">
      <alignment horizontal="right" vertical="center"/>
    </xf>
    <xf numFmtId="4" fontId="12" fillId="0" borderId="18" xfId="28" applyNumberFormat="1" applyFont="1" applyBorder="1" applyAlignment="1">
      <alignment horizontal="right" vertical="center"/>
    </xf>
    <xf numFmtId="4" fontId="12" fillId="0" borderId="25" xfId="28" applyNumberFormat="1" applyFont="1" applyBorder="1" applyAlignment="1">
      <alignment horizontal="right" vertical="center"/>
    </xf>
    <xf numFmtId="4" fontId="12" fillId="0" borderId="26" xfId="28" applyNumberFormat="1" applyFont="1" applyBorder="1" applyAlignment="1">
      <alignment horizontal="right" vertical="center"/>
    </xf>
    <xf numFmtId="4" fontId="12" fillId="0" borderId="27" xfId="28" applyNumberFormat="1" applyFont="1" applyBorder="1" applyAlignment="1">
      <alignment horizontal="right" vertical="center"/>
    </xf>
    <xf numFmtId="4" fontId="12" fillId="0" borderId="28" xfId="28" applyNumberFormat="1" applyFont="1" applyBorder="1" applyAlignment="1">
      <alignment horizontal="right" vertical="center"/>
    </xf>
    <xf numFmtId="0" fontId="76" fillId="0" borderId="0" xfId="28" applyFont="1" applyAlignment="1">
      <alignment horizontal="left"/>
    </xf>
    <xf numFmtId="0" fontId="73" fillId="5" borderId="11" xfId="28" applyFont="1" applyFill="1" applyBorder="1" applyAlignment="1">
      <alignment horizontal="right"/>
    </xf>
    <xf numFmtId="0" fontId="76" fillId="5" borderId="12" xfId="28" applyFont="1" applyFill="1" applyBorder="1" applyAlignment="1">
      <alignment horizontal="right" wrapText="1"/>
    </xf>
    <xf numFmtId="0" fontId="12" fillId="5" borderId="12" xfId="28" applyFont="1" applyFill="1" applyBorder="1"/>
    <xf numFmtId="0" fontId="76" fillId="5" borderId="13" xfId="28" applyFont="1" applyFill="1" applyBorder="1" applyAlignment="1">
      <alignment horizontal="right" wrapText="1"/>
    </xf>
    <xf numFmtId="0" fontId="76" fillId="5" borderId="11" xfId="28" applyFont="1" applyFill="1" applyBorder="1" applyAlignment="1">
      <alignment wrapText="1"/>
    </xf>
    <xf numFmtId="0" fontId="76" fillId="5" borderId="12" xfId="28" applyFont="1" applyFill="1" applyBorder="1" applyAlignment="1">
      <alignment wrapText="1"/>
    </xf>
    <xf numFmtId="0" fontId="76" fillId="5" borderId="13" xfId="28" applyFont="1" applyFill="1" applyBorder="1" applyAlignment="1">
      <alignment wrapText="1"/>
    </xf>
    <xf numFmtId="0" fontId="12" fillId="0" borderId="0" xfId="28" applyFont="1" applyAlignment="1">
      <alignment horizontal="center"/>
    </xf>
    <xf numFmtId="0" fontId="12" fillId="0" borderId="0" xfId="28" applyFont="1" applyAlignment="1">
      <alignment horizontal="right"/>
    </xf>
    <xf numFmtId="0" fontId="12" fillId="0" borderId="0" xfId="28" applyFont="1" applyAlignment="1">
      <alignment horizontal="left"/>
    </xf>
    <xf numFmtId="0" fontId="73" fillId="0" borderId="0" xfId="28" applyFont="1" applyAlignment="1">
      <alignment horizontal="left" vertical="center"/>
    </xf>
    <xf numFmtId="14" fontId="77" fillId="0" borderId="0" xfId="28" applyNumberFormat="1" applyFont="1" applyAlignment="1">
      <alignment horizontal="left"/>
    </xf>
    <xf numFmtId="0" fontId="11" fillId="0" borderId="0" xfId="28" applyAlignment="1">
      <alignment vertical="top" wrapText="1"/>
    </xf>
    <xf numFmtId="0" fontId="75" fillId="0" borderId="0" xfId="28" applyFont="1" applyAlignment="1">
      <alignment horizontal="left" vertical="top" wrapText="1"/>
    </xf>
    <xf numFmtId="0" fontId="81" fillId="0" borderId="0" xfId="28" applyFont="1" applyAlignment="1">
      <alignment horizontal="left"/>
    </xf>
    <xf numFmtId="14" fontId="77" fillId="0" borderId="0" xfId="28" applyNumberFormat="1" applyFont="1" applyAlignment="1">
      <alignment horizontal="left" vertical="center"/>
    </xf>
    <xf numFmtId="0" fontId="75" fillId="0" borderId="0" xfId="28" applyFont="1" applyAlignment="1">
      <alignment horizontal="left" vertical="center"/>
    </xf>
    <xf numFmtId="0" fontId="74" fillId="0" borderId="0" xfId="28" applyFont="1"/>
    <xf numFmtId="0" fontId="74" fillId="0" borderId="0" xfId="28" applyFont="1" applyAlignment="1">
      <alignment horizontal="center"/>
    </xf>
    <xf numFmtId="0" fontId="11" fillId="0" borderId="0" xfId="28" applyAlignment="1">
      <alignment horizontal="center"/>
    </xf>
    <xf numFmtId="0" fontId="12" fillId="0" borderId="0" xfId="28" applyFont="1" applyAlignment="1">
      <alignment horizontal="center"/>
    </xf>
    <xf numFmtId="0" fontId="75" fillId="0" borderId="0" xfId="28" applyFont="1" applyAlignment="1">
      <alignment horizontal="left" vertical="center" wrapText="1"/>
    </xf>
    <xf numFmtId="0" fontId="79" fillId="0" borderId="0" xfId="28" applyFont="1" applyAlignment="1">
      <alignment horizontal="left" vertical="center" wrapText="1"/>
    </xf>
    <xf numFmtId="0" fontId="27" fillId="0" borderId="0" xfId="14" applyAlignment="1" applyProtection="1">
      <alignment horizontal="left" vertical="center" wrapText="1"/>
    </xf>
    <xf numFmtId="0" fontId="76" fillId="0" borderId="5" xfId="28" applyFont="1" applyBorder="1" applyAlignment="1">
      <alignment horizontal="left"/>
    </xf>
    <xf numFmtId="0" fontId="79" fillId="0" borderId="5" xfId="28" applyFont="1" applyBorder="1"/>
    <xf numFmtId="0" fontId="12" fillId="0" borderId="0" xfId="28" applyFont="1" applyAlignment="1">
      <alignment horizontal="left" wrapText="1"/>
    </xf>
    <xf numFmtId="0" fontId="76" fillId="0" borderId="5" xfId="28" applyFont="1" applyBorder="1" applyAlignment="1">
      <alignment horizontal="left" wrapText="1"/>
    </xf>
    <xf numFmtId="0" fontId="79" fillId="0" borderId="5" xfId="28" applyFont="1" applyBorder="1" applyAlignment="1">
      <alignment wrapText="1"/>
    </xf>
    <xf numFmtId="0" fontId="28" fillId="0" borderId="0" xfId="28" applyFont="1" applyAlignment="1">
      <alignment horizontal="justify" wrapText="1"/>
    </xf>
    <xf numFmtId="0" fontId="7" fillId="0" borderId="0" xfId="28" applyFont="1" applyAlignment="1">
      <alignment wrapText="1"/>
    </xf>
    <xf numFmtId="0" fontId="7" fillId="0" borderId="0" xfId="28" applyFont="1"/>
    <xf numFmtId="0" fontId="28" fillId="0" borderId="0" xfId="28" applyFont="1" applyAlignment="1">
      <alignment wrapText="1"/>
    </xf>
    <xf numFmtId="0" fontId="11" fillId="0" borderId="0" xfId="28" applyAlignment="1">
      <alignment wrapText="1"/>
    </xf>
    <xf numFmtId="0" fontId="28" fillId="0" borderId="0" xfId="28" applyFont="1" applyAlignment="1">
      <alignment horizontal="left" vertical="center" wrapText="1"/>
    </xf>
    <xf numFmtId="0" fontId="6" fillId="0" borderId="0" xfId="2" applyFont="1" applyAlignment="1" applyProtection="1">
      <alignment horizontal="left" wrapText="1"/>
    </xf>
    <xf numFmtId="0" fontId="12" fillId="0" borderId="0" xfId="28" applyFont="1" applyAlignment="1" applyProtection="1">
      <alignment horizontal="left" vertical="center"/>
      <protection locked="0"/>
    </xf>
    <xf numFmtId="4" fontId="56" fillId="0" borderId="6" xfId="6" applyNumberFormat="1" applyFont="1" applyBorder="1" applyAlignment="1" applyProtection="1">
      <alignment horizontal="center"/>
    </xf>
    <xf numFmtId="4" fontId="56" fillId="0" borderId="7" xfId="6" applyNumberFormat="1" applyFont="1" applyBorder="1" applyAlignment="1" applyProtection="1">
      <alignment horizontal="center"/>
    </xf>
    <xf numFmtId="0" fontId="3" fillId="0" borderId="0" xfId="1" applyFont="1" applyAlignment="1" applyProtection="1">
      <alignment horizontal="left"/>
    </xf>
    <xf numFmtId="0" fontId="1" fillId="0" borderId="0" xfId="1" applyProtection="1"/>
    <xf numFmtId="0" fontId="1" fillId="0" borderId="0" xfId="1" applyAlignment="1" applyProtection="1">
      <alignment horizontal="left" wrapText="1"/>
    </xf>
    <xf numFmtId="0" fontId="7" fillId="0" borderId="0" xfId="1" applyFont="1" applyAlignment="1" applyProtection="1">
      <alignment horizontal="left"/>
    </xf>
    <xf numFmtId="0" fontId="5" fillId="0" borderId="0" xfId="1" applyFont="1" applyAlignment="1" applyProtection="1">
      <alignment horizontal="left"/>
    </xf>
    <xf numFmtId="0" fontId="1" fillId="0" borderId="0" xfId="1" applyAlignment="1" applyProtection="1">
      <alignment horizontal="left" vertical="top"/>
    </xf>
    <xf numFmtId="0" fontId="1" fillId="0" borderId="0" xfId="3" applyAlignment="1" applyProtection="1">
      <alignment horizontal="left" wrapText="1"/>
    </xf>
    <xf numFmtId="0" fontId="1" fillId="0" borderId="0" xfId="3" applyAlignment="1" applyProtection="1">
      <alignment horizontal="left" vertical="top"/>
    </xf>
    <xf numFmtId="0" fontId="1" fillId="0" borderId="0" xfId="3" applyProtection="1"/>
    <xf numFmtId="0" fontId="8" fillId="0" borderId="0" xfId="1" applyFont="1" applyAlignment="1" applyProtection="1">
      <alignment horizontal="left"/>
    </xf>
    <xf numFmtId="0" fontId="5" fillId="0" borderId="0" xfId="1" applyFont="1" applyAlignment="1" applyProtection="1">
      <alignment horizontal="center"/>
    </xf>
    <xf numFmtId="0" fontId="9" fillId="0" borderId="0" xfId="1" applyFont="1" applyAlignment="1" applyProtection="1">
      <alignment horizontal="right" vertical="top"/>
    </xf>
    <xf numFmtId="0" fontId="10" fillId="0" borderId="1" xfId="1" applyFont="1" applyBorder="1" applyAlignment="1" applyProtection="1">
      <alignment horizontal="center" vertical="center" wrapText="1"/>
    </xf>
    <xf numFmtId="0" fontId="10" fillId="0" borderId="2" xfId="1" applyFont="1" applyBorder="1" applyAlignment="1" applyProtection="1">
      <alignment horizontal="center" vertical="center" wrapText="1"/>
    </xf>
    <xf numFmtId="0" fontId="10" fillId="0" borderId="3" xfId="1" applyFont="1" applyBorder="1" applyAlignment="1" applyProtection="1">
      <alignment horizontal="center" vertical="center" wrapText="1"/>
    </xf>
    <xf numFmtId="0" fontId="10" fillId="0" borderId="0" xfId="1" applyFont="1" applyAlignment="1" applyProtection="1">
      <alignment horizontal="center" vertical="center" wrapText="1"/>
    </xf>
    <xf numFmtId="0" fontId="11" fillId="0" borderId="0" xfId="4" applyProtection="1"/>
    <xf numFmtId="39" fontId="7" fillId="0" borderId="4" xfId="7" applyNumberFormat="1" applyFont="1" applyBorder="1" applyAlignment="1" applyProtection="1">
      <alignment horizontal="right"/>
      <protection locked="0"/>
    </xf>
    <xf numFmtId="1" fontId="7" fillId="0" borderId="4" xfId="1" applyNumberFormat="1" applyFont="1" applyBorder="1" applyAlignment="1" applyProtection="1">
      <alignment horizontal="right"/>
    </xf>
    <xf numFmtId="4" fontId="7" fillId="0" borderId="5" xfId="16" applyNumberFormat="1" applyFont="1" applyBorder="1" applyAlignment="1" applyProtection="1">
      <alignment horizontal="right"/>
      <protection locked="0"/>
    </xf>
    <xf numFmtId="39" fontId="7" fillId="0" borderId="5" xfId="16" applyNumberFormat="1" applyFont="1" applyBorder="1" applyAlignment="1" applyProtection="1">
      <alignment horizontal="right"/>
      <protection locked="0"/>
    </xf>
    <xf numFmtId="4" fontId="7" fillId="0" borderId="5" xfId="18" applyNumberFormat="1" applyFont="1" applyBorder="1" applyAlignment="1" applyProtection="1">
      <alignment horizontal="right"/>
      <protection locked="0"/>
    </xf>
    <xf numFmtId="0" fontId="32" fillId="0" borderId="4" xfId="1" applyFont="1" applyBorder="1" applyAlignment="1" applyProtection="1">
      <alignment horizontal="right"/>
    </xf>
    <xf numFmtId="49" fontId="32" fillId="0" borderId="4" xfId="1" applyNumberFormat="1" applyFont="1" applyBorder="1" applyAlignment="1" applyProtection="1">
      <alignment horizontal="left"/>
    </xf>
    <xf numFmtId="39" fontId="7" fillId="0" borderId="4" xfId="2" applyNumberFormat="1" applyFont="1" applyBorder="1" applyAlignment="1" applyProtection="1">
      <alignment horizontal="right"/>
      <protection locked="0"/>
    </xf>
    <xf numFmtId="0" fontId="28" fillId="0" borderId="4" xfId="22" applyFont="1" applyBorder="1" applyProtection="1"/>
    <xf numFmtId="0" fontId="1" fillId="0" borderId="0" xfId="1" applyAlignment="1" applyProtection="1">
      <alignment vertical="center"/>
    </xf>
    <xf numFmtId="0" fontId="45" fillId="0" borderId="0" xfId="1" applyFont="1" applyAlignment="1" applyProtection="1">
      <alignment vertical="center"/>
    </xf>
    <xf numFmtId="0" fontId="46" fillId="0" borderId="0" xfId="4" applyFont="1" applyProtection="1"/>
    <xf numFmtId="0" fontId="48" fillId="0" borderId="0" xfId="1" applyFont="1" applyAlignment="1" applyProtection="1">
      <alignment vertical="center"/>
    </xf>
    <xf numFmtId="49" fontId="32" fillId="0" borderId="4" xfId="13" applyNumberFormat="1" applyFont="1" applyBorder="1" applyAlignment="1" applyProtection="1">
      <alignment horizontal="left"/>
    </xf>
    <xf numFmtId="0" fontId="1" fillId="0" borderId="0" xfId="13" applyAlignment="1" applyProtection="1">
      <alignment vertical="center"/>
    </xf>
    <xf numFmtId="0" fontId="2" fillId="0" borderId="0" xfId="13" applyFont="1" applyAlignment="1" applyProtection="1">
      <alignment vertical="center"/>
    </xf>
    <xf numFmtId="0" fontId="49" fillId="0" borderId="0" xfId="13" applyFont="1" applyAlignment="1" applyProtection="1">
      <alignment vertical="center"/>
    </xf>
    <xf numFmtId="0" fontId="45" fillId="0" borderId="0" xfId="13" applyFont="1" applyAlignment="1" applyProtection="1">
      <alignment vertical="center"/>
    </xf>
    <xf numFmtId="0" fontId="52" fillId="0" borderId="0" xfId="4" applyFont="1" applyProtection="1"/>
    <xf numFmtId="0" fontId="54" fillId="0" borderId="0" xfId="4" applyFont="1" applyProtection="1"/>
    <xf numFmtId="0" fontId="52" fillId="0" borderId="0" xfId="4" applyFont="1" applyAlignment="1" applyProtection="1">
      <alignment vertical="center"/>
    </xf>
    <xf numFmtId="0" fontId="13" fillId="0" borderId="0" xfId="4" applyFont="1" applyProtection="1"/>
    <xf numFmtId="4" fontId="7" fillId="0" borderId="4" xfId="2" applyNumberFormat="1" applyFont="1" applyBorder="1" applyAlignment="1" applyProtection="1">
      <alignment horizontal="right"/>
      <protection locked="0"/>
    </xf>
    <xf numFmtId="2" fontId="56" fillId="3" borderId="4" xfId="2" applyNumberFormat="1" applyFont="1" applyFill="1" applyBorder="1" applyAlignment="1" applyProtection="1">
      <alignment horizontal="right"/>
      <protection locked="0"/>
    </xf>
    <xf numFmtId="4" fontId="15" fillId="3" borderId="4" xfId="7" applyNumberFormat="1" applyFont="1" applyFill="1" applyBorder="1" applyAlignment="1" applyProtection="1">
      <alignment horizontal="right"/>
      <protection locked="0"/>
    </xf>
    <xf numFmtId="0" fontId="8" fillId="0" borderId="0" xfId="4" applyFont="1" applyAlignment="1" applyProtection="1">
      <alignment vertical="center"/>
    </xf>
    <xf numFmtId="49" fontId="61" fillId="0" borderId="4" xfId="1" applyNumberFormat="1" applyFont="1" applyBorder="1" applyAlignment="1" applyProtection="1">
      <alignment horizontal="left"/>
    </xf>
    <xf numFmtId="0" fontId="12" fillId="0" borderId="0" xfId="5" applyProtection="1"/>
    <xf numFmtId="4" fontId="15" fillId="3" borderId="4" xfId="2" applyNumberFormat="1" applyFont="1" applyFill="1" applyBorder="1" applyAlignment="1" applyProtection="1">
      <alignment horizontal="right"/>
      <protection locked="0"/>
    </xf>
    <xf numFmtId="0" fontId="11" fillId="0" borderId="0" xfId="4" applyAlignment="1" applyProtection="1">
      <alignment vertical="center"/>
    </xf>
    <xf numFmtId="0" fontId="14" fillId="0" borderId="0" xfId="4" applyFont="1" applyAlignment="1" applyProtection="1">
      <alignment vertical="center"/>
    </xf>
    <xf numFmtId="0" fontId="11" fillId="0" borderId="0" xfId="4" applyAlignment="1" applyProtection="1">
      <alignment horizontal="left" vertical="center"/>
    </xf>
    <xf numFmtId="0" fontId="14" fillId="0" borderId="0" xfId="4" applyFont="1" applyProtection="1"/>
    <xf numFmtId="4" fontId="15" fillId="3" borderId="4" xfId="25" applyNumberFormat="1" applyFont="1" applyFill="1" applyBorder="1" applyAlignment="1" applyProtection="1">
      <alignment horizontal="right"/>
      <protection locked="0"/>
    </xf>
    <xf numFmtId="4" fontId="15" fillId="0" borderId="4" xfId="26" applyNumberFormat="1" applyFont="1" applyBorder="1" applyAlignment="1" applyProtection="1">
      <alignment horizontal="right"/>
      <protection locked="0"/>
    </xf>
    <xf numFmtId="37" fontId="69" fillId="0" borderId="0" xfId="1" applyNumberFormat="1" applyFont="1" applyAlignment="1" applyProtection="1">
      <alignment horizontal="right"/>
    </xf>
    <xf numFmtId="0" fontId="69" fillId="0" borderId="0" xfId="1" applyFont="1" applyAlignment="1" applyProtection="1">
      <alignment horizontal="left" wrapText="1"/>
    </xf>
    <xf numFmtId="164" fontId="69" fillId="0" borderId="0" xfId="1" applyNumberFormat="1" applyFont="1" applyAlignment="1" applyProtection="1">
      <alignment horizontal="right"/>
    </xf>
    <xf numFmtId="39" fontId="69" fillId="0" borderId="0" xfId="1" applyNumberFormat="1" applyFont="1" applyAlignment="1" applyProtection="1">
      <alignment horizontal="right"/>
    </xf>
    <xf numFmtId="37" fontId="7" fillId="0" borderId="8" xfId="1" applyNumberFormat="1" applyFont="1" applyBorder="1" applyAlignment="1" applyProtection="1">
      <alignment horizontal="right"/>
    </xf>
    <xf numFmtId="0" fontId="7" fillId="0" borderId="8" xfId="1" applyFont="1" applyBorder="1" applyAlignment="1" applyProtection="1">
      <alignment horizontal="left" wrapText="1"/>
    </xf>
    <xf numFmtId="0" fontId="7" fillId="0" borderId="8" xfId="1" applyFont="1" applyBorder="1" applyAlignment="1" applyProtection="1">
      <alignment horizontal="center" wrapText="1"/>
    </xf>
    <xf numFmtId="164" fontId="7" fillId="0" borderId="8" xfId="1" applyNumberFormat="1" applyFont="1" applyBorder="1" applyAlignment="1" applyProtection="1">
      <alignment horizontal="right"/>
    </xf>
    <xf numFmtId="39" fontId="7" fillId="0" borderId="8" xfId="1" applyNumberFormat="1" applyFont="1" applyBorder="1" applyAlignment="1" applyProtection="1">
      <alignment horizontal="right"/>
    </xf>
    <xf numFmtId="0" fontId="70" fillId="0" borderId="0" xfId="1" applyFont="1" applyAlignment="1" applyProtection="1">
      <alignment horizontal="left" vertical="top"/>
    </xf>
    <xf numFmtId="39" fontId="7" fillId="0" borderId="0" xfId="1" applyNumberFormat="1" applyFont="1" applyAlignment="1" applyProtection="1">
      <alignment horizontal="right"/>
    </xf>
    <xf numFmtId="37" fontId="6" fillId="0" borderId="2" xfId="1" applyNumberFormat="1" applyFont="1" applyBorder="1" applyAlignment="1" applyProtection="1">
      <alignment horizontal="center"/>
    </xf>
    <xf numFmtId="37" fontId="6" fillId="0" borderId="9" xfId="1" applyNumberFormat="1" applyFont="1" applyBorder="1" applyAlignment="1" applyProtection="1">
      <alignment horizontal="center"/>
    </xf>
    <xf numFmtId="37" fontId="6" fillId="0" borderId="10" xfId="1" applyNumberFormat="1" applyFont="1" applyBorder="1" applyAlignment="1" applyProtection="1">
      <alignment horizontal="center"/>
    </xf>
    <xf numFmtId="0" fontId="6" fillId="0" borderId="2" xfId="1" applyFont="1" applyBorder="1" applyAlignment="1" applyProtection="1">
      <alignment horizontal="left"/>
    </xf>
    <xf numFmtId="0" fontId="65" fillId="0" borderId="9" xfId="1" applyFont="1" applyBorder="1" applyAlignment="1" applyProtection="1">
      <alignment horizontal="center"/>
    </xf>
    <xf numFmtId="164" fontId="65" fillId="0" borderId="9" xfId="1" applyNumberFormat="1" applyFont="1" applyBorder="1" applyAlignment="1" applyProtection="1">
      <alignment horizontal="right"/>
    </xf>
    <xf numFmtId="39" fontId="7" fillId="0" borderId="9" xfId="1" applyNumberFormat="1" applyFont="1" applyBorder="1" applyAlignment="1" applyProtection="1">
      <alignment horizontal="right"/>
    </xf>
    <xf numFmtId="39" fontId="6" fillId="0" borderId="1" xfId="1" applyNumberFormat="1" applyFont="1" applyBorder="1" applyAlignment="1" applyProtection="1">
      <alignment horizontal="right"/>
    </xf>
    <xf numFmtId="39" fontId="18" fillId="0" borderId="0" xfId="1" applyNumberFormat="1" applyFont="1" applyAlignment="1" applyProtection="1">
      <alignment horizontal="center"/>
    </xf>
    <xf numFmtId="37" fontId="65" fillId="0" borderId="0" xfId="1" applyNumberFormat="1" applyFont="1" applyAlignment="1" applyProtection="1">
      <alignment horizontal="right"/>
    </xf>
    <xf numFmtId="0" fontId="65" fillId="0" borderId="0" xfId="1" applyFont="1" applyAlignment="1" applyProtection="1">
      <alignment horizontal="left" wrapText="1"/>
    </xf>
    <xf numFmtId="0" fontId="7" fillId="0" borderId="0" xfId="1" applyFont="1" applyAlignment="1" applyProtection="1">
      <alignment horizontal="left" wrapText="1"/>
    </xf>
    <xf numFmtId="0" fontId="65" fillId="0" borderId="0" xfId="1" applyFont="1" applyAlignment="1" applyProtection="1">
      <alignment horizontal="center" wrapText="1"/>
    </xf>
    <xf numFmtId="164" fontId="65" fillId="0" borderId="0" xfId="1" applyNumberFormat="1" applyFont="1" applyAlignment="1" applyProtection="1">
      <alignment horizontal="right"/>
    </xf>
    <xf numFmtId="39" fontId="65" fillId="0" borderId="0" xfId="1" applyNumberFormat="1" applyFont="1" applyAlignment="1" applyProtection="1">
      <alignment horizontal="right"/>
    </xf>
    <xf numFmtId="0" fontId="28" fillId="0" borderId="0" xfId="22" applyFont="1" applyAlignment="1" applyProtection="1">
      <alignment vertical="center"/>
    </xf>
    <xf numFmtId="0" fontId="28" fillId="0" borderId="0" xfId="22" applyFont="1" applyAlignment="1" applyProtection="1">
      <alignment vertical="center" wrapText="1"/>
    </xf>
    <xf numFmtId="0" fontId="28" fillId="0" borderId="0" xfId="22" applyFont="1" applyAlignment="1" applyProtection="1">
      <alignment horizontal="center" vertical="center" wrapText="1"/>
    </xf>
    <xf numFmtId="0" fontId="71" fillId="0" borderId="0" xfId="22" applyFont="1" applyAlignment="1" applyProtection="1">
      <alignment horizontal="left" vertical="center" wrapText="1"/>
    </xf>
    <xf numFmtId="0" fontId="29" fillId="0" borderId="0" xfId="27" applyProtection="1"/>
    <xf numFmtId="0" fontId="29" fillId="0" borderId="0" xfId="27" applyAlignment="1" applyProtection="1">
      <alignment horizontal="left" vertical="top"/>
    </xf>
    <xf numFmtId="37" fontId="6" fillId="2" borderId="0" xfId="1" applyNumberFormat="1" applyFont="1" applyFill="1" applyAlignment="1" applyProtection="1">
      <alignment horizontal="right"/>
    </xf>
    <xf numFmtId="0" fontId="6" fillId="2" borderId="0" xfId="1" applyFont="1" applyFill="1" applyAlignment="1" applyProtection="1">
      <alignment horizontal="left" wrapText="1"/>
    </xf>
    <xf numFmtId="164" fontId="6" fillId="2" borderId="0" xfId="1" applyNumberFormat="1" applyFont="1" applyFill="1" applyAlignment="1" applyProtection="1">
      <alignment horizontal="right"/>
    </xf>
    <xf numFmtId="39" fontId="6" fillId="2" borderId="0" xfId="1" applyNumberFormat="1" applyFont="1" applyFill="1" applyAlignment="1" applyProtection="1">
      <alignment horizontal="right"/>
    </xf>
    <xf numFmtId="0" fontId="1" fillId="2" borderId="0" xfId="1" applyFill="1" applyAlignment="1" applyProtection="1">
      <alignment horizontal="left" vertical="top"/>
    </xf>
    <xf numFmtId="39" fontId="6" fillId="0" borderId="0" xfId="1" applyNumberFormat="1" applyFont="1" applyAlignment="1" applyProtection="1">
      <alignment horizontal="right"/>
    </xf>
    <xf numFmtId="37" fontId="7" fillId="0" borderId="4" xfId="4" applyNumberFormat="1" applyFont="1" applyBorder="1" applyAlignment="1" applyProtection="1">
      <alignment horizontal="right"/>
    </xf>
    <xf numFmtId="0" fontId="7" fillId="0" borderId="4" xfId="4" applyFont="1" applyBorder="1" applyAlignment="1" applyProtection="1">
      <alignment horizontal="left" wrapText="1"/>
    </xf>
    <xf numFmtId="0" fontId="6" fillId="0" borderId="4" xfId="4" applyFont="1" applyBorder="1" applyAlignment="1" applyProtection="1">
      <alignment horizontal="left" wrapText="1"/>
    </xf>
    <xf numFmtId="165" fontId="6" fillId="0" borderId="4" xfId="4" applyNumberFormat="1" applyFont="1" applyBorder="1" applyAlignment="1" applyProtection="1">
      <alignment horizontal="right"/>
    </xf>
    <xf numFmtId="39" fontId="6" fillId="0" borderId="4" xfId="4" applyNumberFormat="1" applyFont="1" applyBorder="1" applyAlignment="1" applyProtection="1">
      <alignment horizontal="right"/>
    </xf>
    <xf numFmtId="39" fontId="7" fillId="0" borderId="4" xfId="4" applyNumberFormat="1" applyFont="1" applyBorder="1" applyAlignment="1" applyProtection="1">
      <alignment horizontal="center"/>
    </xf>
    <xf numFmtId="39" fontId="6" fillId="0" borderId="0" xfId="4" applyNumberFormat="1" applyFont="1" applyAlignment="1" applyProtection="1">
      <alignment horizontal="right"/>
    </xf>
    <xf numFmtId="49" fontId="7" fillId="0" borderId="4" xfId="1" applyNumberFormat="1" applyFont="1" applyBorder="1" applyAlignment="1" applyProtection="1">
      <alignment horizontal="right" wrapText="1"/>
    </xf>
    <xf numFmtId="49" fontId="7" fillId="0" borderId="4" xfId="1" applyNumberFormat="1" applyFont="1" applyBorder="1" applyAlignment="1" applyProtection="1">
      <alignment horizontal="left" wrapText="1"/>
    </xf>
    <xf numFmtId="0" fontId="7" fillId="0" borderId="4" xfId="1" applyFont="1" applyBorder="1" applyAlignment="1" applyProtection="1">
      <alignment horizontal="left" wrapText="1"/>
    </xf>
    <xf numFmtId="165" fontId="7" fillId="0" borderId="4" xfId="5" applyNumberFormat="1" applyFont="1" applyBorder="1" applyProtection="1"/>
    <xf numFmtId="39" fontId="7" fillId="0" borderId="4" xfId="6" applyNumberFormat="1" applyFont="1" applyBorder="1" applyAlignment="1" applyProtection="1">
      <alignment horizontal="right"/>
    </xf>
    <xf numFmtId="39" fontId="7" fillId="0" borderId="4" xfId="5" applyNumberFormat="1" applyFont="1" applyBorder="1" applyAlignment="1" applyProtection="1">
      <alignment horizontal="center"/>
    </xf>
    <xf numFmtId="39" fontId="13" fillId="0" borderId="0" xfId="1" applyNumberFormat="1" applyFont="1" applyAlignment="1" applyProtection="1">
      <alignment horizontal="left" vertical="center"/>
    </xf>
    <xf numFmtId="39" fontId="7" fillId="0" borderId="0" xfId="6" applyNumberFormat="1" applyFont="1" applyAlignment="1" applyProtection="1">
      <alignment horizontal="right"/>
    </xf>
    <xf numFmtId="39" fontId="7" fillId="0" borderId="0" xfId="4" applyNumberFormat="1" applyFont="1" applyAlignment="1" applyProtection="1">
      <alignment horizontal="right"/>
    </xf>
    <xf numFmtId="37" fontId="7" fillId="0" borderId="4" xfId="7" applyNumberFormat="1" applyFont="1" applyBorder="1" applyAlignment="1" applyProtection="1">
      <alignment horizontal="right"/>
    </xf>
    <xf numFmtId="0" fontId="7" fillId="0" borderId="4" xfId="7" applyFont="1" applyBorder="1" applyAlignment="1" applyProtection="1">
      <alignment horizontal="left" wrapText="1"/>
    </xf>
    <xf numFmtId="0" fontId="15" fillId="0" borderId="4" xfId="7" applyFont="1" applyBorder="1" applyAlignment="1" applyProtection="1">
      <alignment horizontal="left" wrapText="1"/>
    </xf>
    <xf numFmtId="165" fontId="15" fillId="0" borderId="4" xfId="7" applyNumberFormat="1" applyFont="1" applyBorder="1" applyAlignment="1" applyProtection="1">
      <alignment horizontal="right"/>
    </xf>
    <xf numFmtId="39" fontId="7" fillId="0" borderId="4" xfId="7" applyNumberFormat="1" applyFont="1" applyBorder="1" applyAlignment="1" applyProtection="1">
      <alignment horizontal="right"/>
    </xf>
    <xf numFmtId="39" fontId="7" fillId="0" borderId="4" xfId="7" applyNumberFormat="1" applyFont="1" applyBorder="1" applyAlignment="1" applyProtection="1">
      <alignment horizontal="center"/>
    </xf>
    <xf numFmtId="0" fontId="16" fillId="0" borderId="0" xfId="7" applyFont="1" applyAlignment="1" applyProtection="1">
      <alignment vertical="center"/>
    </xf>
    <xf numFmtId="39" fontId="7" fillId="0" borderId="0" xfId="7" applyNumberFormat="1" applyFont="1" applyAlignment="1" applyProtection="1">
      <alignment horizontal="right"/>
    </xf>
    <xf numFmtId="0" fontId="14" fillId="0" borderId="0" xfId="7" applyAlignment="1" applyProtection="1">
      <alignment horizontal="left" vertical="top"/>
    </xf>
    <xf numFmtId="165" fontId="7" fillId="0" borderId="4" xfId="4" applyNumberFormat="1" applyFont="1" applyBorder="1" applyAlignment="1" applyProtection="1">
      <alignment horizontal="right"/>
    </xf>
    <xf numFmtId="39" fontId="7" fillId="0" borderId="4" xfId="4" applyNumberFormat="1" applyFont="1" applyBorder="1" applyAlignment="1" applyProtection="1">
      <alignment horizontal="right"/>
    </xf>
    <xf numFmtId="0" fontId="17" fillId="0" borderId="0" xfId="8" applyFont="1" applyAlignment="1" applyProtection="1">
      <alignment horizontal="left" vertical="top"/>
    </xf>
    <xf numFmtId="39" fontId="18" fillId="0" borderId="4" xfId="4" applyNumberFormat="1" applyFont="1" applyBorder="1" applyAlignment="1" applyProtection="1">
      <alignment horizontal="center"/>
    </xf>
    <xf numFmtId="165" fontId="7" fillId="0" borderId="4" xfId="1" applyNumberFormat="1" applyFont="1" applyBorder="1" applyAlignment="1" applyProtection="1">
      <alignment horizontal="right"/>
    </xf>
    <xf numFmtId="4" fontId="7" fillId="0" borderId="4" xfId="9" applyNumberFormat="1" applyFont="1" applyBorder="1" applyAlignment="1" applyProtection="1">
      <alignment horizontal="right"/>
    </xf>
    <xf numFmtId="39" fontId="7" fillId="0" borderId="4" xfId="1" applyNumberFormat="1" applyFont="1" applyBorder="1" applyAlignment="1" applyProtection="1">
      <alignment horizontal="center"/>
    </xf>
    <xf numFmtId="0" fontId="20" fillId="0" borderId="0" xfId="7" applyFont="1" applyAlignment="1" applyProtection="1">
      <alignment vertical="center"/>
    </xf>
    <xf numFmtId="0" fontId="21" fillId="0" borderId="0" xfId="7" applyFont="1" applyAlignment="1" applyProtection="1">
      <alignment horizontal="left" vertical="center"/>
    </xf>
    <xf numFmtId="0" fontId="22" fillId="0" borderId="0" xfId="7" applyFont="1" applyAlignment="1" applyProtection="1">
      <alignment horizontal="right" vertical="center"/>
    </xf>
    <xf numFmtId="0" fontId="1" fillId="0" borderId="0" xfId="1" applyAlignment="1" applyProtection="1">
      <alignment vertical="top"/>
    </xf>
    <xf numFmtId="37" fontId="7" fillId="0" borderId="4" xfId="1" applyNumberFormat="1" applyFont="1" applyBorder="1" applyAlignment="1" applyProtection="1">
      <alignment horizontal="right"/>
    </xf>
    <xf numFmtId="0" fontId="15" fillId="0" borderId="4" xfId="1" applyFont="1" applyBorder="1" applyAlignment="1" applyProtection="1">
      <alignment horizontal="left" vertical="center" wrapText="1"/>
    </xf>
    <xf numFmtId="165" fontId="7" fillId="0" borderId="4" xfId="1" applyNumberFormat="1" applyFont="1" applyBorder="1" applyAlignment="1" applyProtection="1">
      <alignment horizontal="left" wrapText="1"/>
    </xf>
    <xf numFmtId="0" fontId="1" fillId="0" borderId="4" xfId="1" applyBorder="1" applyAlignment="1" applyProtection="1">
      <alignment horizontal="left" vertical="top"/>
    </xf>
    <xf numFmtId="0" fontId="22" fillId="0" borderId="0" xfId="7" applyFont="1" applyAlignment="1" applyProtection="1">
      <alignment vertical="center"/>
    </xf>
    <xf numFmtId="165" fontId="7" fillId="0" borderId="4" xfId="10" applyNumberFormat="1" applyFont="1" applyBorder="1" applyAlignment="1" applyProtection="1">
      <alignment horizontal="right"/>
    </xf>
    <xf numFmtId="49" fontId="7" fillId="0" borderId="4" xfId="12" applyNumberFormat="1" applyFont="1" applyBorder="1" applyAlignment="1" applyProtection="1">
      <alignment horizontal="right" wrapText="1"/>
    </xf>
    <xf numFmtId="49" fontId="7" fillId="0" borderId="4" xfId="12" applyNumberFormat="1" applyFont="1" applyBorder="1" applyAlignment="1" applyProtection="1">
      <alignment horizontal="left" wrapText="1"/>
    </xf>
    <xf numFmtId="0" fontId="15" fillId="0" borderId="4" xfId="12" applyFont="1" applyBorder="1" applyAlignment="1" applyProtection="1">
      <alignment horizontal="left" wrapText="1"/>
    </xf>
    <xf numFmtId="0" fontId="15" fillId="0" borderId="4" xfId="13" applyFont="1" applyBorder="1" applyAlignment="1" applyProtection="1">
      <alignment horizontal="left" wrapText="1"/>
    </xf>
    <xf numFmtId="0" fontId="15" fillId="0" borderId="4" xfId="4" applyFont="1" applyBorder="1" applyAlignment="1" applyProtection="1">
      <alignment horizontal="left" wrapText="1"/>
    </xf>
    <xf numFmtId="165" fontId="15" fillId="0" borderId="4" xfId="4" applyNumberFormat="1" applyFont="1" applyBorder="1" applyAlignment="1" applyProtection="1">
      <alignment horizontal="right"/>
    </xf>
    <xf numFmtId="4" fontId="7" fillId="0" borderId="4" xfId="12" applyNumberFormat="1" applyFont="1" applyBorder="1" applyAlignment="1" applyProtection="1">
      <alignment horizontal="right"/>
    </xf>
    <xf numFmtId="39" fontId="7" fillId="0" borderId="4" xfId="12" applyNumberFormat="1" applyFont="1" applyBorder="1" applyAlignment="1" applyProtection="1">
      <alignment horizontal="center"/>
    </xf>
    <xf numFmtId="0" fontId="25" fillId="0" borderId="0" xfId="12" applyFont="1" applyAlignment="1" applyProtection="1">
      <alignment horizontal="left" vertical="center"/>
    </xf>
    <xf numFmtId="4" fontId="15" fillId="0" borderId="0" xfId="12" applyNumberFormat="1" applyFont="1" applyAlignment="1" applyProtection="1">
      <alignment horizontal="right"/>
    </xf>
    <xf numFmtId="0" fontId="19" fillId="0" borderId="0" xfId="12" applyAlignment="1" applyProtection="1">
      <alignment horizontal="left" vertical="top"/>
    </xf>
    <xf numFmtId="166" fontId="19" fillId="0" borderId="0" xfId="12" applyNumberFormat="1" applyAlignment="1" applyProtection="1">
      <alignment horizontal="left" vertical="top"/>
    </xf>
    <xf numFmtId="165" fontId="15" fillId="0" borderId="4" xfId="12" applyNumberFormat="1" applyFont="1" applyBorder="1" applyAlignment="1" applyProtection="1">
      <alignment horizontal="right"/>
    </xf>
    <xf numFmtId="0" fontId="26" fillId="0" borderId="0" xfId="12" applyFont="1" applyAlignment="1" applyProtection="1">
      <alignment horizontal="left" vertical="top"/>
    </xf>
    <xf numFmtId="0" fontId="18" fillId="0" borderId="4" xfId="1" applyFont="1" applyBorder="1" applyAlignment="1" applyProtection="1">
      <alignment horizontal="left" wrapText="1"/>
    </xf>
    <xf numFmtId="0" fontId="15" fillId="0" borderId="4" xfId="1" applyFont="1" applyBorder="1" applyAlignment="1" applyProtection="1">
      <alignment horizontal="left" wrapText="1"/>
    </xf>
    <xf numFmtId="165" fontId="15" fillId="0" borderId="4" xfId="1" applyNumberFormat="1" applyFont="1" applyBorder="1" applyProtection="1"/>
    <xf numFmtId="39" fontId="18" fillId="0" borderId="4" xfId="6" applyNumberFormat="1" applyFont="1" applyBorder="1" applyAlignment="1" applyProtection="1">
      <alignment horizontal="right"/>
    </xf>
    <xf numFmtId="39" fontId="18" fillId="0" borderId="4" xfId="1" applyNumberFormat="1" applyFont="1" applyBorder="1" applyAlignment="1" applyProtection="1">
      <alignment horizontal="center"/>
    </xf>
    <xf numFmtId="39" fontId="18" fillId="0" borderId="0" xfId="6" applyNumberFormat="1" applyFont="1" applyAlignment="1" applyProtection="1">
      <alignment horizontal="right"/>
    </xf>
    <xf numFmtId="1" fontId="7" fillId="0" borderId="5" xfId="14" applyNumberFormat="1" applyFont="1" applyBorder="1" applyAlignment="1" applyProtection="1">
      <alignment horizontal="right"/>
    </xf>
    <xf numFmtId="0" fontId="7" fillId="0" borderId="5" xfId="14" applyFont="1" applyBorder="1" applyAlignment="1" applyProtection="1">
      <alignment horizontal="left" wrapText="1"/>
    </xf>
    <xf numFmtId="165" fontId="7" fillId="0" borderId="5" xfId="15" applyNumberFormat="1" applyFont="1" applyBorder="1" applyAlignment="1" applyProtection="1">
      <alignment horizontal="right"/>
    </xf>
    <xf numFmtId="4" fontId="7" fillId="0" borderId="5" xfId="9" applyNumberFormat="1" applyFont="1" applyBorder="1" applyAlignment="1" applyProtection="1">
      <alignment horizontal="right"/>
    </xf>
    <xf numFmtId="39" fontId="7" fillId="0" borderId="5" xfId="14" applyNumberFormat="1" applyFont="1" applyBorder="1" applyAlignment="1" applyProtection="1">
      <alignment horizontal="center"/>
    </xf>
    <xf numFmtId="0" fontId="30" fillId="0" borderId="0" xfId="17" applyFont="1" applyAlignment="1" applyProtection="1">
      <alignment horizontal="right" vertical="center"/>
    </xf>
    <xf numFmtId="4" fontId="7" fillId="0" borderId="0" xfId="16" applyNumberFormat="1" applyFont="1" applyAlignment="1" applyProtection="1">
      <alignment horizontal="right"/>
    </xf>
    <xf numFmtId="0" fontId="27" fillId="0" borderId="0" xfId="18" applyAlignment="1" applyProtection="1">
      <alignment horizontal="left" vertical="top"/>
    </xf>
    <xf numFmtId="0" fontId="31" fillId="0" borderId="0" xfId="17" applyFont="1" applyAlignment="1" applyProtection="1">
      <alignment horizontal="right" vertical="center"/>
    </xf>
    <xf numFmtId="37" fontId="7" fillId="0" borderId="5" xfId="16" applyNumberFormat="1" applyFont="1" applyBorder="1" applyAlignment="1" applyProtection="1">
      <alignment horizontal="right"/>
    </xf>
    <xf numFmtId="0" fontId="7" fillId="0" borderId="5" xfId="16" applyFont="1" applyBorder="1" applyAlignment="1" applyProtection="1">
      <alignment horizontal="left" wrapText="1"/>
    </xf>
    <xf numFmtId="0" fontId="15" fillId="0" borderId="5" xfId="16" applyFont="1" applyBorder="1" applyAlignment="1" applyProtection="1">
      <alignment horizontal="left" wrapText="1"/>
    </xf>
    <xf numFmtId="39" fontId="7" fillId="0" borderId="5" xfId="16" applyNumberFormat="1" applyFont="1" applyBorder="1" applyAlignment="1" applyProtection="1">
      <alignment horizontal="right"/>
    </xf>
    <xf numFmtId="0" fontId="33" fillId="0" borderId="0" xfId="17" applyFont="1" applyAlignment="1" applyProtection="1">
      <alignment horizontal="right" vertical="center"/>
    </xf>
    <xf numFmtId="39" fontId="7" fillId="0" borderId="0" xfId="16" applyNumberFormat="1" applyFont="1" applyAlignment="1" applyProtection="1">
      <alignment horizontal="right"/>
    </xf>
    <xf numFmtId="0" fontId="4" fillId="0" borderId="0" xfId="18" applyFont="1" applyAlignment="1" applyProtection="1">
      <alignment horizontal="left" vertical="top"/>
    </xf>
    <xf numFmtId="0" fontId="31" fillId="0" borderId="0" xfId="18" applyFont="1" applyAlignment="1" applyProtection="1">
      <alignment horizontal="left" vertical="top"/>
    </xf>
    <xf numFmtId="0" fontId="30" fillId="0" borderId="0" xfId="18" applyFont="1" applyAlignment="1" applyProtection="1">
      <alignment horizontal="left" vertical="center"/>
    </xf>
    <xf numFmtId="0" fontId="34" fillId="0" borderId="0" xfId="7" applyFont="1" applyAlignment="1" applyProtection="1">
      <alignment horizontal="left" vertical="top"/>
    </xf>
    <xf numFmtId="0" fontId="34" fillId="0" borderId="0" xfId="16" applyFont="1" applyAlignment="1" applyProtection="1">
      <alignment horizontal="left" vertical="top"/>
    </xf>
    <xf numFmtId="165" fontId="15" fillId="0" borderId="5" xfId="16" applyNumberFormat="1" applyFont="1" applyBorder="1" applyAlignment="1" applyProtection="1">
      <alignment horizontal="right"/>
    </xf>
    <xf numFmtId="37" fontId="7" fillId="0" borderId="5" xfId="18" applyNumberFormat="1" applyFont="1" applyBorder="1" applyAlignment="1" applyProtection="1">
      <alignment horizontal="right"/>
    </xf>
    <xf numFmtId="0" fontId="7" fillId="0" borderId="5" xfId="18" applyFont="1" applyBorder="1" applyAlignment="1" applyProtection="1">
      <alignment horizontal="left" wrapText="1"/>
    </xf>
    <xf numFmtId="0" fontId="15" fillId="0" borderId="5" xfId="18" applyFont="1" applyBorder="1" applyAlignment="1" applyProtection="1">
      <alignment horizontal="left" wrapText="1"/>
    </xf>
    <xf numFmtId="165" fontId="15" fillId="0" borderId="5" xfId="18" applyNumberFormat="1" applyFont="1" applyBorder="1" applyAlignment="1" applyProtection="1">
      <alignment horizontal="right"/>
    </xf>
    <xf numFmtId="4" fontId="7" fillId="0" borderId="5" xfId="18" applyNumberFormat="1" applyFont="1" applyBorder="1" applyAlignment="1" applyProtection="1">
      <alignment horizontal="right"/>
    </xf>
    <xf numFmtId="0" fontId="35" fillId="0" borderId="0" xfId="14" applyFont="1" applyAlignment="1" applyProtection="1">
      <alignment horizontal="left" vertical="center"/>
    </xf>
    <xf numFmtId="4" fontId="7" fillId="0" borderId="0" xfId="18" applyNumberFormat="1" applyFont="1" applyAlignment="1" applyProtection="1">
      <alignment horizontal="right"/>
    </xf>
    <xf numFmtId="0" fontId="34" fillId="0" borderId="0" xfId="18" applyFont="1" applyAlignment="1" applyProtection="1">
      <alignment horizontal="left" vertical="top"/>
    </xf>
    <xf numFmtId="165" fontId="15" fillId="0" borderId="4" xfId="1" applyNumberFormat="1" applyFont="1" applyBorder="1" applyAlignment="1" applyProtection="1">
      <alignment horizontal="right"/>
    </xf>
    <xf numFmtId="39" fontId="7" fillId="0" borderId="4" xfId="2" applyNumberFormat="1" applyFont="1" applyBorder="1" applyAlignment="1" applyProtection="1">
      <alignment horizontal="right"/>
    </xf>
    <xf numFmtId="0" fontId="34" fillId="0" borderId="0" xfId="2" applyFont="1" applyAlignment="1" applyProtection="1">
      <alignment horizontal="left" vertical="top"/>
    </xf>
    <xf numFmtId="39" fontId="7" fillId="0" borderId="0" xfId="2" applyNumberFormat="1" applyFont="1" applyAlignment="1" applyProtection="1">
      <alignment horizontal="right"/>
    </xf>
    <xf numFmtId="1" fontId="7" fillId="0" borderId="5" xfId="19" applyNumberFormat="1" applyFont="1" applyBorder="1" applyAlignment="1" applyProtection="1">
      <alignment horizontal="right"/>
    </xf>
    <xf numFmtId="0" fontId="36" fillId="0" borderId="0" xfId="17" applyFont="1" applyAlignment="1" applyProtection="1">
      <alignment horizontal="right" vertical="center"/>
    </xf>
    <xf numFmtId="0" fontId="37" fillId="0" borderId="0" xfId="16" applyFont="1" applyAlignment="1" applyProtection="1">
      <alignment horizontal="left" vertical="center"/>
    </xf>
    <xf numFmtId="0" fontId="4" fillId="0" borderId="5" xfId="18" applyFont="1" applyBorder="1" applyAlignment="1" applyProtection="1">
      <alignment horizontal="left" vertical="top"/>
    </xf>
    <xf numFmtId="0" fontId="30" fillId="0" borderId="0" xfId="16" applyFont="1" applyAlignment="1" applyProtection="1">
      <alignment horizontal="left" vertical="center"/>
    </xf>
    <xf numFmtId="39" fontId="13" fillId="0" borderId="5" xfId="14" applyNumberFormat="1" applyFont="1" applyBorder="1" applyAlignment="1" applyProtection="1">
      <alignment horizontal="right"/>
    </xf>
    <xf numFmtId="0" fontId="34" fillId="0" borderId="0" xfId="14" applyFont="1" applyAlignment="1" applyProtection="1">
      <alignment horizontal="left" vertical="top"/>
    </xf>
    <xf numFmtId="4" fontId="7" fillId="0" borderId="5" xfId="14" applyNumberFormat="1" applyFont="1" applyBorder="1" applyAlignment="1" applyProtection="1">
      <alignment horizontal="right"/>
    </xf>
    <xf numFmtId="0" fontId="38" fillId="0" borderId="0" xfId="20" applyFill="1" applyAlignment="1" applyProtection="1">
      <alignment horizontal="left" vertical="center"/>
    </xf>
    <xf numFmtId="0" fontId="31" fillId="0" borderId="0" xfId="14" applyFont="1" applyAlignment="1" applyProtection="1">
      <alignment horizontal="left" vertical="top"/>
    </xf>
    <xf numFmtId="0" fontId="39" fillId="0" borderId="0" xfId="7" applyFont="1" applyAlignment="1" applyProtection="1">
      <alignment horizontal="left" vertical="top"/>
    </xf>
    <xf numFmtId="0" fontId="40" fillId="0" borderId="0" xfId="7" applyFont="1" applyAlignment="1" applyProtection="1">
      <alignment horizontal="left" vertical="top"/>
    </xf>
    <xf numFmtId="0" fontId="41" fillId="0" borderId="0" xfId="7" applyFont="1" applyAlignment="1" applyProtection="1">
      <alignment horizontal="left" vertical="top"/>
    </xf>
    <xf numFmtId="0" fontId="38" fillId="0" borderId="0" xfId="21" applyFill="1" applyAlignment="1" applyProtection="1">
      <alignment horizontal="left" vertical="top"/>
    </xf>
    <xf numFmtId="0" fontId="42" fillId="0" borderId="0" xfId="7" applyFont="1" applyAlignment="1" applyProtection="1">
      <alignment horizontal="left" vertical="top"/>
    </xf>
    <xf numFmtId="165" fontId="7" fillId="0" borderId="5" xfId="14" applyNumberFormat="1" applyFont="1" applyBorder="1" applyAlignment="1" applyProtection="1">
      <alignment horizontal="right" wrapText="1"/>
    </xf>
    <xf numFmtId="39" fontId="18" fillId="0" borderId="4" xfId="1" applyNumberFormat="1" applyFont="1" applyBorder="1" applyAlignment="1" applyProtection="1">
      <alignment horizontal="right"/>
    </xf>
    <xf numFmtId="39" fontId="18" fillId="0" borderId="0" xfId="1" applyNumberFormat="1" applyFont="1" applyAlignment="1" applyProtection="1">
      <alignment horizontal="right"/>
    </xf>
    <xf numFmtId="0" fontId="43" fillId="0" borderId="4" xfId="2" applyFont="1" applyBorder="1" applyAlignment="1" applyProtection="1">
      <alignment horizontal="left" wrapText="1"/>
    </xf>
    <xf numFmtId="0" fontId="30" fillId="0" borderId="0" xfId="2" applyFont="1" applyAlignment="1" applyProtection="1">
      <alignment horizontal="left" vertical="center"/>
    </xf>
    <xf numFmtId="0" fontId="34" fillId="0" borderId="0" xfId="2" applyFont="1" applyAlignment="1" applyProtection="1">
      <alignment horizontal="left" vertical="center"/>
    </xf>
    <xf numFmtId="37" fontId="44" fillId="0" borderId="4" xfId="4" applyNumberFormat="1" applyFont="1" applyBorder="1" applyAlignment="1" applyProtection="1">
      <alignment horizontal="right"/>
    </xf>
    <xf numFmtId="0" fontId="44" fillId="0" borderId="4" xfId="4" applyFont="1" applyBorder="1" applyAlignment="1" applyProtection="1">
      <alignment horizontal="left" wrapText="1"/>
    </xf>
    <xf numFmtId="165" fontId="44" fillId="0" borderId="4" xfId="10" applyNumberFormat="1" applyFont="1" applyBorder="1" applyAlignment="1" applyProtection="1">
      <alignment horizontal="right"/>
    </xf>
    <xf numFmtId="39" fontId="44" fillId="0" borderId="4" xfId="4" applyNumberFormat="1" applyFont="1" applyBorder="1" applyAlignment="1" applyProtection="1">
      <alignment horizontal="right"/>
    </xf>
    <xf numFmtId="4" fontId="44" fillId="0" borderId="4" xfId="9" applyNumberFormat="1" applyFont="1" applyBorder="1" applyAlignment="1" applyProtection="1">
      <alignment horizontal="right"/>
    </xf>
    <xf numFmtId="39" fontId="44" fillId="0" borderId="4" xfId="4" applyNumberFormat="1" applyFont="1" applyBorder="1" applyAlignment="1" applyProtection="1">
      <alignment horizontal="center"/>
    </xf>
    <xf numFmtId="39" fontId="44" fillId="0" borderId="0" xfId="4" applyNumberFormat="1" applyFont="1" applyAlignment="1" applyProtection="1">
      <alignment horizontal="right"/>
    </xf>
    <xf numFmtId="0" fontId="47" fillId="0" borderId="4" xfId="13" applyFont="1" applyBorder="1" applyAlignment="1" applyProtection="1">
      <alignment horizontal="left" wrapText="1"/>
    </xf>
    <xf numFmtId="165" fontId="47" fillId="0" borderId="4" xfId="1" applyNumberFormat="1" applyFont="1" applyBorder="1" applyAlignment="1" applyProtection="1">
      <alignment horizontal="right"/>
    </xf>
    <xf numFmtId="49" fontId="7" fillId="0" borderId="4" xfId="4" applyNumberFormat="1" applyFont="1" applyBorder="1" applyAlignment="1" applyProtection="1">
      <alignment horizontal="right"/>
    </xf>
    <xf numFmtId="165" fontId="15" fillId="0" borderId="4" xfId="13" applyNumberFormat="1" applyFont="1" applyBorder="1" applyAlignment="1" applyProtection="1">
      <alignment horizontal="right"/>
    </xf>
    <xf numFmtId="49" fontId="44" fillId="0" borderId="4" xfId="4" applyNumberFormat="1" applyFont="1" applyBorder="1" applyAlignment="1" applyProtection="1">
      <alignment horizontal="right"/>
    </xf>
    <xf numFmtId="165" fontId="47" fillId="0" borderId="4" xfId="13" applyNumberFormat="1" applyFont="1" applyBorder="1" applyAlignment="1" applyProtection="1">
      <alignment horizontal="right"/>
    </xf>
    <xf numFmtId="0" fontId="50" fillId="0" borderId="0" xfId="2" applyFont="1" applyAlignment="1" applyProtection="1">
      <alignment horizontal="left" vertical="top"/>
    </xf>
    <xf numFmtId="0" fontId="51" fillId="0" borderId="0" xfId="2" applyFont="1" applyAlignment="1" applyProtection="1">
      <alignment horizontal="left" vertical="center"/>
    </xf>
    <xf numFmtId="0" fontId="53" fillId="0" borderId="0" xfId="2" applyFont="1" applyAlignment="1" applyProtection="1">
      <alignment horizontal="left" vertical="center"/>
    </xf>
    <xf numFmtId="0" fontId="4" fillId="0" borderId="0" xfId="2" applyAlignment="1" applyProtection="1">
      <alignment horizontal="left" vertical="center"/>
    </xf>
    <xf numFmtId="1" fontId="7" fillId="0" borderId="4" xfId="14" applyNumberFormat="1" applyFont="1" applyBorder="1" applyAlignment="1" applyProtection="1">
      <alignment horizontal="right"/>
    </xf>
    <xf numFmtId="0" fontId="7" fillId="0" borderId="4" xfId="14" applyFont="1" applyBorder="1" applyAlignment="1" applyProtection="1">
      <alignment horizontal="left" wrapText="1"/>
    </xf>
    <xf numFmtId="4" fontId="7" fillId="0" borderId="0" xfId="13" applyNumberFormat="1" applyFont="1" applyAlignment="1" applyProtection="1">
      <alignment horizontal="right"/>
    </xf>
    <xf numFmtId="0" fontId="15" fillId="0" borderId="4" xfId="18" applyFont="1" applyBorder="1" applyAlignment="1" applyProtection="1">
      <alignment horizontal="left" wrapText="1"/>
    </xf>
    <xf numFmtId="165" fontId="15" fillId="0" borderId="4" xfId="18" applyNumberFormat="1" applyFont="1" applyBorder="1" applyAlignment="1" applyProtection="1">
      <alignment horizontal="right"/>
    </xf>
    <xf numFmtId="39" fontId="7" fillId="0" borderId="4" xfId="13" applyNumberFormat="1" applyFont="1" applyBorder="1" applyAlignment="1" applyProtection="1">
      <alignment horizontal="right"/>
    </xf>
    <xf numFmtId="39" fontId="7" fillId="0" borderId="4" xfId="14" applyNumberFormat="1" applyFont="1" applyBorder="1" applyAlignment="1" applyProtection="1">
      <alignment horizontal="center"/>
    </xf>
    <xf numFmtId="0" fontId="23" fillId="0" borderId="0" xfId="11" applyFill="1" applyAlignment="1" applyProtection="1">
      <alignment horizontal="left" vertical="center"/>
    </xf>
    <xf numFmtId="1" fontId="7" fillId="0" borderId="4" xfId="12" applyNumberFormat="1" applyFont="1" applyBorder="1" applyAlignment="1" applyProtection="1">
      <alignment horizontal="right" wrapText="1"/>
    </xf>
    <xf numFmtId="2" fontId="26" fillId="0" borderId="0" xfId="12" applyNumberFormat="1" applyFont="1" applyAlignment="1" applyProtection="1">
      <alignment horizontal="left" vertical="top"/>
    </xf>
    <xf numFmtId="49" fontId="7" fillId="0" borderId="4" xfId="2" applyNumberFormat="1" applyFont="1" applyBorder="1" applyAlignment="1" applyProtection="1">
      <alignment horizontal="right" wrapText="1"/>
    </xf>
    <xf numFmtId="4" fontId="7" fillId="0" borderId="4" xfId="2" applyNumberFormat="1" applyFont="1" applyBorder="1" applyAlignment="1" applyProtection="1">
      <alignment horizontal="right"/>
    </xf>
    <xf numFmtId="39" fontId="7" fillId="0" borderId="0" xfId="1" applyNumberFormat="1" applyFont="1" applyAlignment="1" applyProtection="1">
      <alignment horizontal="center"/>
    </xf>
    <xf numFmtId="4" fontId="7" fillId="0" borderId="0" xfId="2" applyNumberFormat="1" applyFont="1" applyAlignment="1" applyProtection="1">
      <alignment horizontal="right"/>
    </xf>
    <xf numFmtId="37" fontId="7" fillId="0" borderId="0" xfId="1" applyNumberFormat="1" applyFont="1" applyAlignment="1" applyProtection="1">
      <alignment horizontal="right"/>
    </xf>
    <xf numFmtId="0" fontId="15" fillId="0" borderId="0" xfId="1" applyFont="1" applyAlignment="1" applyProtection="1">
      <alignment horizontal="left" wrapText="1"/>
    </xf>
    <xf numFmtId="2" fontId="7" fillId="0" borderId="0" xfId="1" applyNumberFormat="1" applyFont="1" applyAlignment="1" applyProtection="1">
      <alignment horizontal="right"/>
    </xf>
    <xf numFmtId="0" fontId="15" fillId="0" borderId="4" xfId="2" applyFont="1" applyBorder="1" applyAlignment="1" applyProtection="1">
      <alignment horizontal="left" wrapText="1"/>
    </xf>
    <xf numFmtId="37" fontId="56" fillId="0" borderId="4" xfId="2" applyNumberFormat="1" applyFont="1" applyBorder="1" applyAlignment="1" applyProtection="1">
      <alignment horizontal="right"/>
    </xf>
    <xf numFmtId="39" fontId="15" fillId="0" borderId="4" xfId="23" applyNumberFormat="1" applyFont="1" applyBorder="1" applyAlignment="1" applyProtection="1">
      <alignment horizontal="right"/>
    </xf>
    <xf numFmtId="0" fontId="4" fillId="0" borderId="0" xfId="1" applyFont="1" applyAlignment="1" applyProtection="1">
      <alignment horizontal="right" vertical="center"/>
    </xf>
    <xf numFmtId="2" fontId="15" fillId="0" borderId="0" xfId="6" applyNumberFormat="1" applyFont="1" applyAlignment="1" applyProtection="1">
      <alignment horizontal="right"/>
    </xf>
    <xf numFmtId="0" fontId="7" fillId="0" borderId="0" xfId="1" applyFont="1" applyAlignment="1" applyProtection="1">
      <alignment horizontal="left" vertical="center" wrapText="1"/>
    </xf>
    <xf numFmtId="0" fontId="15" fillId="0" borderId="0" xfId="1" applyFont="1" applyAlignment="1" applyProtection="1">
      <alignment horizontal="left" vertical="center" wrapText="1"/>
    </xf>
    <xf numFmtId="0" fontId="4" fillId="0" borderId="0" xfId="2" applyAlignment="1" applyProtection="1">
      <alignment horizontal="left" vertical="top"/>
    </xf>
    <xf numFmtId="0" fontId="47" fillId="0" borderId="4" xfId="1" applyFont="1" applyBorder="1" applyAlignment="1" applyProtection="1">
      <alignment horizontal="left" wrapText="1"/>
    </xf>
    <xf numFmtId="39" fontId="47" fillId="0" borderId="4" xfId="23" applyNumberFormat="1" applyFont="1" applyBorder="1" applyAlignment="1" applyProtection="1">
      <alignment horizontal="right"/>
    </xf>
    <xf numFmtId="0" fontId="53" fillId="0" borderId="0" xfId="1" applyFont="1" applyAlignment="1" applyProtection="1">
      <alignment horizontal="right" vertical="center"/>
    </xf>
    <xf numFmtId="2" fontId="47" fillId="0" borderId="0" xfId="6" applyNumberFormat="1" applyFont="1" applyAlignment="1" applyProtection="1">
      <alignment horizontal="right"/>
    </xf>
    <xf numFmtId="0" fontId="44" fillId="0" borderId="0" xfId="1" applyFont="1" applyAlignment="1" applyProtection="1">
      <alignment horizontal="left" vertical="center" wrapText="1"/>
    </xf>
    <xf numFmtId="0" fontId="47" fillId="0" borderId="0" xfId="1" applyFont="1" applyAlignment="1" applyProtection="1">
      <alignment horizontal="left" vertical="center" wrapText="1"/>
    </xf>
    <xf numFmtId="39" fontId="44" fillId="0" borderId="0" xfId="1" applyNumberFormat="1" applyFont="1" applyAlignment="1" applyProtection="1">
      <alignment horizontal="right" vertical="center"/>
    </xf>
    <xf numFmtId="0" fontId="57" fillId="0" borderId="4" xfId="2" applyFont="1" applyBorder="1" applyAlignment="1" applyProtection="1">
      <alignment horizontal="left" wrapText="1"/>
    </xf>
    <xf numFmtId="0" fontId="56" fillId="0" borderId="4" xfId="2" applyFont="1" applyBorder="1" applyAlignment="1" applyProtection="1">
      <alignment horizontal="left" wrapText="1"/>
    </xf>
    <xf numFmtId="0" fontId="56" fillId="0" borderId="4" xfId="1" applyFont="1" applyBorder="1" applyAlignment="1" applyProtection="1">
      <alignment horizontal="left" wrapText="1"/>
    </xf>
    <xf numFmtId="39" fontId="7" fillId="0" borderId="4" xfId="2" applyNumberFormat="1" applyFont="1" applyBorder="1" applyAlignment="1" applyProtection="1">
      <alignment horizontal="center"/>
    </xf>
    <xf numFmtId="37" fontId="44" fillId="0" borderId="0" xfId="2" applyNumberFormat="1" applyFont="1" applyAlignment="1" applyProtection="1">
      <alignment horizontal="right"/>
    </xf>
    <xf numFmtId="0" fontId="44" fillId="0" borderId="0" xfId="2" applyFont="1" applyAlignment="1" applyProtection="1">
      <alignment horizontal="left" wrapText="1"/>
    </xf>
    <xf numFmtId="0" fontId="47" fillId="0" borderId="0" xfId="2" applyFont="1" applyAlignment="1" applyProtection="1">
      <alignment horizontal="left" vertical="center" wrapText="1"/>
    </xf>
    <xf numFmtId="0" fontId="44" fillId="0" borderId="0" xfId="2" applyFont="1" applyAlignment="1" applyProtection="1">
      <alignment horizontal="left" vertical="center" wrapText="1"/>
    </xf>
    <xf numFmtId="2" fontId="7" fillId="0" borderId="0" xfId="2" applyNumberFormat="1" applyFont="1" applyAlignment="1" applyProtection="1">
      <alignment horizontal="right" vertical="center"/>
    </xf>
    <xf numFmtId="49" fontId="58" fillId="0" borderId="4" xfId="2" applyNumberFormat="1" applyFont="1" applyBorder="1" applyAlignment="1" applyProtection="1">
      <alignment horizontal="left" wrapText="1"/>
    </xf>
    <xf numFmtId="9" fontId="58" fillId="0" borderId="4" xfId="2" applyNumberFormat="1" applyFont="1" applyBorder="1" applyAlignment="1" applyProtection="1">
      <alignment horizontal="left" wrapText="1"/>
    </xf>
    <xf numFmtId="165" fontId="15" fillId="0" borderId="4" xfId="2" applyNumberFormat="1" applyFont="1" applyBorder="1" applyAlignment="1" applyProtection="1">
      <alignment horizontal="right"/>
    </xf>
    <xf numFmtId="0" fontId="4" fillId="0" borderId="4" xfId="2" applyBorder="1" applyAlignment="1" applyProtection="1">
      <alignment horizontal="center" vertical="center"/>
    </xf>
    <xf numFmtId="2" fontId="56" fillId="0" borderId="0" xfId="2" applyNumberFormat="1" applyFont="1" applyAlignment="1" applyProtection="1">
      <alignment horizontal="right"/>
    </xf>
    <xf numFmtId="2" fontId="7" fillId="0" borderId="0" xfId="1" applyNumberFormat="1" applyFont="1" applyAlignment="1" applyProtection="1">
      <alignment horizontal="right" vertical="center"/>
    </xf>
    <xf numFmtId="4" fontId="15" fillId="0" borderId="0" xfId="7" applyNumberFormat="1" applyFont="1" applyAlignment="1" applyProtection="1">
      <alignment horizontal="right"/>
    </xf>
    <xf numFmtId="0" fontId="7" fillId="0" borderId="4" xfId="1" applyFont="1" applyBorder="1" applyAlignment="1" applyProtection="1">
      <alignment horizontal="right" vertical="center"/>
    </xf>
    <xf numFmtId="2" fontId="15" fillId="0" borderId="4" xfId="1" applyNumberFormat="1" applyFont="1" applyBorder="1" applyAlignment="1" applyProtection="1">
      <alignment horizontal="left"/>
    </xf>
    <xf numFmtId="0" fontId="59" fillId="0" borderId="0" xfId="1" applyFont="1" applyAlignment="1" applyProtection="1">
      <alignment vertical="top"/>
    </xf>
    <xf numFmtId="37" fontId="44" fillId="0" borderId="0" xfId="1" applyNumberFormat="1" applyFont="1" applyAlignment="1" applyProtection="1">
      <alignment horizontal="right"/>
    </xf>
    <xf numFmtId="0" fontId="44" fillId="0" borderId="0" xfId="1" applyFont="1" applyAlignment="1" applyProtection="1">
      <alignment horizontal="left" wrapText="1"/>
    </xf>
    <xf numFmtId="0" fontId="60" fillId="0" borderId="0" xfId="1" applyFont="1" applyAlignment="1" applyProtection="1">
      <alignment horizontal="left" wrapText="1"/>
    </xf>
    <xf numFmtId="2" fontId="44" fillId="0" borderId="0" xfId="1" applyNumberFormat="1" applyFont="1" applyAlignment="1" applyProtection="1">
      <alignment horizontal="right"/>
    </xf>
    <xf numFmtId="39" fontId="44" fillId="0" borderId="0" xfId="1" applyNumberFormat="1" applyFont="1" applyAlignment="1" applyProtection="1">
      <alignment horizontal="right"/>
    </xf>
    <xf numFmtId="0" fontId="53" fillId="0" borderId="0" xfId="1" applyFont="1" applyAlignment="1" applyProtection="1">
      <alignment horizontal="right" vertical="top"/>
    </xf>
    <xf numFmtId="0" fontId="57" fillId="0" borderId="0" xfId="1" applyFont="1" applyAlignment="1" applyProtection="1">
      <alignment horizontal="left" wrapText="1"/>
    </xf>
    <xf numFmtId="0" fontId="1" fillId="0" borderId="0" xfId="1" applyAlignment="1" applyProtection="1">
      <alignment horizontal="right" vertical="top"/>
    </xf>
    <xf numFmtId="39" fontId="15" fillId="0" borderId="4" xfId="4" applyNumberFormat="1" applyFont="1" applyBorder="1" applyAlignment="1" applyProtection="1">
      <alignment horizontal="right"/>
    </xf>
    <xf numFmtId="39" fontId="15" fillId="0" borderId="0" xfId="4" applyNumberFormat="1" applyFont="1" applyAlignment="1" applyProtection="1">
      <alignment horizontal="right"/>
    </xf>
    <xf numFmtId="165" fontId="44" fillId="0" borderId="4" xfId="4" applyNumberFormat="1" applyFont="1" applyBorder="1" applyAlignment="1" applyProtection="1">
      <alignment horizontal="right"/>
    </xf>
    <xf numFmtId="0" fontId="47" fillId="0" borderId="4" xfId="4" applyFont="1" applyBorder="1" applyAlignment="1" applyProtection="1">
      <alignment horizontal="left" wrapText="1"/>
    </xf>
    <xf numFmtId="165" fontId="47" fillId="0" borderId="4" xfId="4" applyNumberFormat="1" applyFont="1" applyBorder="1" applyAlignment="1" applyProtection="1">
      <alignment horizontal="right"/>
    </xf>
    <xf numFmtId="39" fontId="47" fillId="0" borderId="4" xfId="4" applyNumberFormat="1" applyFont="1" applyBorder="1" applyAlignment="1" applyProtection="1">
      <alignment horizontal="right"/>
    </xf>
    <xf numFmtId="39" fontId="47" fillId="0" borderId="0" xfId="4" applyNumberFormat="1" applyFont="1" applyAlignment="1" applyProtection="1">
      <alignment horizontal="right"/>
    </xf>
    <xf numFmtId="37" fontId="7" fillId="0" borderId="4" xfId="2" applyNumberFormat="1" applyFont="1" applyBorder="1" applyAlignment="1" applyProtection="1">
      <alignment horizontal="right"/>
    </xf>
    <xf numFmtId="49" fontId="7" fillId="0" borderId="4" xfId="2" applyNumberFormat="1" applyFont="1" applyBorder="1" applyAlignment="1" applyProtection="1">
      <alignment horizontal="left" wrapText="1"/>
    </xf>
    <xf numFmtId="0" fontId="7" fillId="0" borderId="4" xfId="2" applyFont="1" applyBorder="1" applyAlignment="1" applyProtection="1">
      <alignment horizontal="left" wrapText="1"/>
    </xf>
    <xf numFmtId="165" fontId="7" fillId="0" borderId="4" xfId="2" applyNumberFormat="1" applyFont="1" applyBorder="1" applyAlignment="1" applyProtection="1">
      <alignment horizontal="right"/>
    </xf>
    <xf numFmtId="2" fontId="62" fillId="0" borderId="0" xfId="1" applyNumberFormat="1" applyFont="1" applyAlignment="1" applyProtection="1">
      <alignment horizontal="left" vertical="center"/>
    </xf>
    <xf numFmtId="37" fontId="7" fillId="0" borderId="4" xfId="5" applyNumberFormat="1" applyFont="1" applyBorder="1" applyAlignment="1" applyProtection="1">
      <alignment horizontal="right"/>
    </xf>
    <xf numFmtId="49" fontId="7" fillId="0" borderId="4" xfId="5" applyNumberFormat="1" applyFont="1" applyBorder="1" applyAlignment="1" applyProtection="1">
      <alignment horizontal="left" wrapText="1"/>
    </xf>
    <xf numFmtId="0" fontId="63" fillId="0" borderId="4" xfId="4" applyFont="1" applyBorder="1" applyAlignment="1" applyProtection="1">
      <alignment horizontal="left" wrapText="1"/>
    </xf>
    <xf numFmtId="0" fontId="6" fillId="0" borderId="4" xfId="5" applyFont="1" applyBorder="1" applyAlignment="1" applyProtection="1">
      <alignment horizontal="left" wrapText="1"/>
    </xf>
    <xf numFmtId="165" fontId="63" fillId="0" borderId="4" xfId="4" applyNumberFormat="1" applyFont="1" applyBorder="1" applyAlignment="1" applyProtection="1">
      <alignment horizontal="right"/>
    </xf>
    <xf numFmtId="39" fontId="7" fillId="0" borderId="4" xfId="5" applyNumberFormat="1" applyFont="1" applyBorder="1" applyAlignment="1" applyProtection="1">
      <alignment horizontal="right"/>
    </xf>
    <xf numFmtId="2" fontId="64" fillId="0" borderId="0" xfId="2" applyNumberFormat="1" applyFont="1" applyAlignment="1" applyProtection="1">
      <alignment horizontal="left" vertical="center"/>
    </xf>
    <xf numFmtId="39" fontId="7" fillId="0" borderId="0" xfId="5" applyNumberFormat="1" applyFont="1" applyAlignment="1" applyProtection="1">
      <alignment horizontal="right"/>
    </xf>
    <xf numFmtId="0" fontId="12" fillId="0" borderId="0" xfId="5" applyAlignment="1" applyProtection="1">
      <alignment horizontal="left" vertical="top"/>
    </xf>
    <xf numFmtId="37" fontId="65" fillId="0" borderId="4" xfId="2" applyNumberFormat="1" applyFont="1" applyBorder="1" applyAlignment="1" applyProtection="1">
      <alignment horizontal="right"/>
    </xf>
    <xf numFmtId="49" fontId="65" fillId="0" borderId="4" xfId="2" applyNumberFormat="1" applyFont="1" applyBorder="1" applyAlignment="1" applyProtection="1">
      <alignment horizontal="left" wrapText="1"/>
    </xf>
    <xf numFmtId="0" fontId="65" fillId="0" borderId="4" xfId="2" applyFont="1" applyBorder="1" applyAlignment="1" applyProtection="1">
      <alignment horizontal="left" wrapText="1"/>
    </xf>
    <xf numFmtId="165" fontId="15" fillId="0" borderId="4" xfId="2" applyNumberFormat="1" applyFont="1" applyBorder="1" applyAlignment="1" applyProtection="1">
      <alignment horizontal="right" wrapText="1"/>
    </xf>
    <xf numFmtId="0" fontId="4" fillId="0" borderId="4" xfId="2" applyBorder="1" applyAlignment="1" applyProtection="1">
      <alignment horizontal="left" vertical="top"/>
    </xf>
    <xf numFmtId="2" fontId="66" fillId="0" borderId="0" xfId="5" applyNumberFormat="1" applyFont="1" applyAlignment="1" applyProtection="1">
      <alignment horizontal="left" vertical="center"/>
    </xf>
    <xf numFmtId="2" fontId="31" fillId="0" borderId="0" xfId="2" applyNumberFormat="1" applyFont="1" applyAlignment="1" applyProtection="1">
      <alignment horizontal="left" vertical="top"/>
    </xf>
    <xf numFmtId="0" fontId="31" fillId="0" borderId="0" xfId="2" applyFont="1" applyAlignment="1" applyProtection="1">
      <alignment horizontal="left" vertical="top"/>
    </xf>
    <xf numFmtId="4" fontId="15" fillId="0" borderId="4" xfId="23" applyNumberFormat="1" applyFont="1" applyBorder="1" applyAlignment="1" applyProtection="1">
      <alignment horizontal="right"/>
    </xf>
    <xf numFmtId="0" fontId="66" fillId="0" borderId="0" xfId="4" applyFont="1" applyAlignment="1" applyProtection="1">
      <alignment horizontal="left" vertical="center"/>
    </xf>
    <xf numFmtId="4" fontId="15" fillId="0" borderId="0" xfId="2" applyNumberFormat="1" applyFont="1" applyAlignment="1" applyProtection="1">
      <alignment horizontal="right"/>
    </xf>
    <xf numFmtId="37" fontId="15" fillId="0" borderId="4" xfId="2" applyNumberFormat="1" applyFont="1" applyBorder="1" applyAlignment="1" applyProtection="1">
      <alignment horizontal="right"/>
    </xf>
    <xf numFmtId="49" fontId="65" fillId="0" borderId="4" xfId="4" applyNumberFormat="1" applyFont="1" applyBorder="1" applyAlignment="1" applyProtection="1">
      <alignment horizontal="left" wrapText="1"/>
    </xf>
    <xf numFmtId="0" fontId="56" fillId="0" borderId="4" xfId="4" applyFont="1" applyBorder="1" applyAlignment="1" applyProtection="1">
      <alignment horizontal="left" wrapText="1"/>
    </xf>
    <xf numFmtId="4" fontId="15" fillId="0" borderId="4" xfId="4" applyNumberFormat="1" applyFont="1" applyBorder="1" applyAlignment="1" applyProtection="1">
      <alignment horizontal="right"/>
    </xf>
    <xf numFmtId="39" fontId="56" fillId="0" borderId="4" xfId="24" applyNumberFormat="1" applyFont="1" applyBorder="1" applyAlignment="1" applyProtection="1">
      <alignment horizontal="center"/>
    </xf>
    <xf numFmtId="39" fontId="15" fillId="0" borderId="0" xfId="6" applyNumberFormat="1" applyFont="1" applyAlignment="1" applyProtection="1">
      <alignment horizontal="right"/>
    </xf>
    <xf numFmtId="0" fontId="11" fillId="0" borderId="0" xfId="4" applyAlignment="1" applyProtection="1">
      <alignment horizontal="left" vertical="top"/>
    </xf>
    <xf numFmtId="37" fontId="56" fillId="0" borderId="4" xfId="8" applyNumberFormat="1" applyFont="1" applyBorder="1" applyAlignment="1" applyProtection="1">
      <alignment horizontal="right"/>
    </xf>
    <xf numFmtId="49" fontId="65" fillId="0" borderId="4" xfId="8" applyNumberFormat="1" applyFont="1" applyBorder="1" applyAlignment="1" applyProtection="1">
      <alignment horizontal="left" wrapText="1"/>
    </xf>
    <xf numFmtId="0" fontId="65" fillId="0" borderId="4" xfId="8" applyFont="1" applyBorder="1" applyAlignment="1" applyProtection="1">
      <alignment horizontal="left" wrapText="1"/>
    </xf>
    <xf numFmtId="0" fontId="15" fillId="0" borderId="4" xfId="24" applyFont="1" applyBorder="1" applyAlignment="1" applyProtection="1">
      <alignment horizontal="left" wrapText="1"/>
    </xf>
    <xf numFmtId="0" fontId="56" fillId="0" borderId="4" xfId="8" applyFont="1" applyBorder="1" applyAlignment="1" applyProtection="1">
      <alignment horizontal="left" wrapText="1"/>
    </xf>
    <xf numFmtId="165" fontId="15" fillId="0" borderId="4" xfId="8" applyNumberFormat="1" applyFont="1" applyBorder="1" applyAlignment="1" applyProtection="1">
      <alignment horizontal="right" wrapText="1"/>
    </xf>
    <xf numFmtId="0" fontId="67" fillId="0" borderId="4" xfId="8" applyFont="1" applyBorder="1" applyAlignment="1" applyProtection="1">
      <alignment horizontal="left" vertical="top"/>
    </xf>
    <xf numFmtId="4" fontId="15" fillId="0" borderId="0" xfId="25" applyNumberFormat="1" applyFont="1" applyAlignment="1" applyProtection="1">
      <alignment horizontal="right"/>
    </xf>
    <xf numFmtId="0" fontId="17" fillId="0" borderId="0" xfId="8" applyFont="1" applyAlignment="1" applyProtection="1">
      <alignment horizontal="right" vertical="top"/>
    </xf>
    <xf numFmtId="37" fontId="56" fillId="0" borderId="4" xfId="26" applyNumberFormat="1" applyFont="1" applyBorder="1" applyAlignment="1" applyProtection="1">
      <alignment horizontal="right"/>
    </xf>
    <xf numFmtId="49" fontId="65" fillId="0" borderId="4" xfId="26" applyNumberFormat="1" applyFont="1" applyBorder="1" applyAlignment="1" applyProtection="1">
      <alignment horizontal="left" wrapText="1"/>
    </xf>
    <xf numFmtId="0" fontId="65" fillId="0" borderId="4" xfId="26" applyFont="1" applyBorder="1" applyAlignment="1" applyProtection="1">
      <alignment horizontal="left" wrapText="1"/>
    </xf>
    <xf numFmtId="0" fontId="56" fillId="0" borderId="4" xfId="26" applyFont="1" applyBorder="1" applyAlignment="1" applyProtection="1">
      <alignment horizontal="left" wrapText="1"/>
    </xf>
    <xf numFmtId="165" fontId="15" fillId="0" borderId="4" xfId="26" applyNumberFormat="1" applyFont="1" applyBorder="1" applyAlignment="1" applyProtection="1">
      <alignment horizontal="right" wrapText="1"/>
    </xf>
    <xf numFmtId="4" fontId="15" fillId="0" borderId="4" xfId="26" applyNumberFormat="1" applyFont="1" applyBorder="1" applyAlignment="1" applyProtection="1">
      <alignment horizontal="right"/>
    </xf>
    <xf numFmtId="0" fontId="17" fillId="0" borderId="4" xfId="26" applyFont="1" applyBorder="1" applyAlignment="1" applyProtection="1">
      <alignment horizontal="left" vertical="top"/>
    </xf>
    <xf numFmtId="4" fontId="15" fillId="0" borderId="0" xfId="26" applyNumberFormat="1" applyFont="1" applyAlignment="1" applyProtection="1">
      <alignment horizontal="right"/>
    </xf>
    <xf numFmtId="0" fontId="17" fillId="0" borderId="0" xfId="26" applyFont="1" applyAlignment="1" applyProtection="1">
      <alignment horizontal="left" vertical="top"/>
    </xf>
    <xf numFmtId="0" fontId="15" fillId="0" borderId="4" xfId="25" applyFont="1" applyBorder="1" applyAlignment="1" applyProtection="1">
      <alignment horizontal="left" vertical="center" wrapText="1"/>
    </xf>
    <xf numFmtId="0" fontId="68" fillId="0" borderId="4" xfId="2" applyFont="1" applyBorder="1" applyAlignment="1" applyProtection="1">
      <alignment horizontal="right" vertical="center"/>
    </xf>
    <xf numFmtId="0" fontId="13" fillId="0" borderId="0" xfId="4" applyFont="1" applyAlignment="1" applyProtection="1">
      <alignment vertical="top"/>
    </xf>
  </cellXfs>
  <cellStyles count="30">
    <cellStyle name="Hypertextový odkaz 2 3" xfId="11" xr:uid="{19412D3B-CD87-4BC3-9655-019D74B92599}"/>
    <cellStyle name="Hypertextový odkaz 3 3" xfId="20" xr:uid="{F5CADB79-CFDF-45D9-AE62-76020CB78231}"/>
    <cellStyle name="Hypertextový odkaz 5" xfId="21" xr:uid="{81890AC4-A72F-4256-BA7A-F0F85A407F38}"/>
    <cellStyle name="Normální" xfId="0" builtinId="0"/>
    <cellStyle name="Normální 10" xfId="4" xr:uid="{2CBF1FEE-F3B8-4FDC-AF0D-3BCB0E167B08}"/>
    <cellStyle name="normální 11 2" xfId="10" xr:uid="{F0BB2250-37A7-4120-9B67-3FABEF7A4240}"/>
    <cellStyle name="normální 11 2 2" xfId="15" xr:uid="{FA976B47-347B-42FD-A300-EB575A83D079}"/>
    <cellStyle name="Normální 11 3 2 2" xfId="14" xr:uid="{370A29A9-FC5E-4938-8B9C-2C7EBDB1DECD}"/>
    <cellStyle name="Normální 11 5 2 4 2 2" xfId="6" xr:uid="{E8D93AAC-7264-4F24-B73A-8E3944EAB4B0}"/>
    <cellStyle name="Normální 11 5 2 4 4" xfId="1" xr:uid="{04495563-9F90-442A-9F79-88DBCDADDEB6}"/>
    <cellStyle name="Normální 12 2 4 2 2 4" xfId="13" xr:uid="{81EE1B2C-BDED-41A5-BBA5-3DC43CE09FCD}"/>
    <cellStyle name="Normální 12 7" xfId="16" xr:uid="{CFB25D02-CE7E-4DCE-A3B5-1CC318412FC4}"/>
    <cellStyle name="Normální 13 2" xfId="12" xr:uid="{0D69D347-B3DF-4286-A899-A4FCF35824E0}"/>
    <cellStyle name="normální 14 2" xfId="7" xr:uid="{9CEF9474-27F2-4547-A915-82C4ED80A0ED}"/>
    <cellStyle name="normální 2 2" xfId="5" xr:uid="{B2C25C96-3725-4036-ADB4-FC9BBB1899AE}"/>
    <cellStyle name="Normální 2 2 3" xfId="2" xr:uid="{21B15C4C-E80F-44CC-A359-24ED6162EC1A}"/>
    <cellStyle name="Normální 3 2" xfId="28" xr:uid="{A597539D-EA7E-48E3-889A-D79ECA84CC15}"/>
    <cellStyle name="Normální 3 3 2 2" xfId="27" xr:uid="{45EA2F34-C60C-4571-A5D5-36EAB4212D9E}"/>
    <cellStyle name="Normální 3 3 3" xfId="9" xr:uid="{D81333E9-0109-4056-A27E-BA13AA00B858}"/>
    <cellStyle name="Normální 4 11" xfId="18" xr:uid="{D70ECA3C-5CFF-4C0C-9FAC-596C593965EA}"/>
    <cellStyle name="Normální 7" xfId="24" xr:uid="{9C946DC9-400D-4CEA-8CF9-4D56EAA88AC4}"/>
    <cellStyle name="Normální 9 2 2" xfId="17" xr:uid="{86A25CD3-8233-4850-84AD-DE241CB9D289}"/>
    <cellStyle name="normální 9 2 3 3" xfId="8" xr:uid="{C0521EBC-10E9-449C-9DB7-8844772D8395}"/>
    <cellStyle name="normální 9 2 5" xfId="25" xr:uid="{673ECDC0-83A9-47E4-8D5C-2CD7C21EA7B6}"/>
    <cellStyle name="Normální 9 3 2" xfId="26" xr:uid="{C11E0F6F-FC90-4CB3-8C35-5FA425F185F5}"/>
    <cellStyle name="normální 9 4 2" xfId="23" xr:uid="{0B3CCF5F-287C-42C8-9DC0-43DEC3205C7E}"/>
    <cellStyle name="Normální 9 9" xfId="3" xr:uid="{6EB27D3B-4F0C-40C2-81DD-68F178B09984}"/>
    <cellStyle name="normální_2014-02-21 D.1.1. ASR - BP a NS" xfId="19" xr:uid="{9A683248-26B8-4039-9311-EDD39CF16BDD}"/>
    <cellStyle name="normální_POL.XLS 2" xfId="22" xr:uid="{CB23675D-53C4-4715-ABD7-B79A3A1C4041}"/>
    <cellStyle name="normální_POL.XLS 3" xfId="29" xr:uid="{5C1ABB41-26B9-4531-B9FA-DDD077BABC1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externalLink" Target="externalLinks/externalLink11.xml"/><Relationship Id="rId18" Type="http://schemas.openxmlformats.org/officeDocument/2006/relationships/theme" Target="theme/theme1.xml"/><Relationship Id="rId3" Type="http://schemas.openxmlformats.org/officeDocument/2006/relationships/externalLink" Target="externalLinks/externalLink1.xml"/><Relationship Id="rId21" Type="http://schemas.openxmlformats.org/officeDocument/2006/relationships/calcChain" Target="calcChain.xml"/><Relationship Id="rId7" Type="http://schemas.openxmlformats.org/officeDocument/2006/relationships/externalLink" Target="externalLinks/externalLink5.xml"/><Relationship Id="rId12" Type="http://schemas.openxmlformats.org/officeDocument/2006/relationships/externalLink" Target="externalLinks/externalLink10.xml"/><Relationship Id="rId17" Type="http://schemas.openxmlformats.org/officeDocument/2006/relationships/externalLink" Target="externalLinks/externalLink15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4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externalLink" Target="externalLinks/externalLink9.xml"/><Relationship Id="rId5" Type="http://schemas.openxmlformats.org/officeDocument/2006/relationships/externalLink" Target="externalLinks/externalLink3.xml"/><Relationship Id="rId15" Type="http://schemas.openxmlformats.org/officeDocument/2006/relationships/externalLink" Target="externalLinks/externalLink13.xml"/><Relationship Id="rId10" Type="http://schemas.openxmlformats.org/officeDocument/2006/relationships/externalLink" Target="externalLinks/externalLink8.xml"/><Relationship Id="rId19" Type="http://schemas.openxmlformats.org/officeDocument/2006/relationships/styles" Target="styles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externalLink" Target="externalLinks/externalLink1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568%20Reko%20objektu%20PdF%20MU%20Brno/4%20-%20PD/7%20-%20DPS/ROZPOCET/XLS/TO-568%20-%20DPS%20-SOUHRN.xlsx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05APP\aplikace\BUILDpowerS\Templates\Rozpocty\Sablo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/380-01%20Hotel%20CLARION%20Ostrava/3b_DPS/PD%20-%20Rozpocet/000-Kryc&#237;%20list.xls" TargetMode="External"/></Relationships>
</file>

<file path=xl/externalLinks/_rels/externalLink12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S:\520%20Sportovni%20hala%20Olomouc\4%20-%20PD\7a%20-%20DPS%20archiv\ROZPOCET\2024-11-12%20ROZPOCET%20-%20Upravy%20po%20pripominkach-Brejcha%20z%2012.11.24\TO%20-%20520%20DPS%20-%20OCENENY%20SOUPIS%20PRACI%20-%20KML.xlsx" TargetMode="External"/><Relationship Id="rId1" Type="http://schemas.openxmlformats.org/officeDocument/2006/relationships/externalLinkPath" Target="/520%20Sportovni%20hala%20Olomouc/4%20-%20PD/7%20-%20DPS/OCENENY%20SOUPIS%20PRACI/TO%20-%20520%20DPS%20-%20OCENENY%20SOUPIS%20PRACI%20-%20KML.xlsx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ISKSTATION\Data\2000\001102_VUT%20Menza%20pod%20Palackeho%20vrchem\SK_komplet\RP\RP_dopl_techn\Rozpo&#269;et_RP_finish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ISKSTATION\Data\2000\001102_VUT%20Menza%20pod%20Palackeho%20vrchem\SK_komplet\RP\RP_dopl_techn\Finish\PB_finish\PP_SK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2005\051002_Letiste_Brno\ROZPOCET_letiste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2005\051002_Letiste_Brno\odeslane%20poptavky\AS_ACCESS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_Zalohy%20z%20D\Zakazky%20z%20S\520%20-%20Sportovni%20hala%20Olomouc\2022-01-24%20ROZPOCET%20PRO%20DPS\D2.8.%20ROZVOD%20NN,%20AREALOVE%20OSVETLENI\TO-344-06%20DPS%20-%20SOUHRN.xls" TargetMode="External"/></Relationships>
</file>

<file path=xl/externalLinks/_rels/externalLink4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S:\520%20Sportovni%20hala%20Olomouc\4%20-%20PD\7a%20-%20DPS%20archiv\ROZPOCET\2024-11-12%20ROZPOCET%20-%20Upravy%20po%20pripominkach-Brejcha%20z%2012.11.24\D.2.8.%20PRIPOJKY%20P5,%20P6,%20P7.xlsx" TargetMode="External"/><Relationship Id="rId1" Type="http://schemas.openxmlformats.org/officeDocument/2006/relationships/externalLinkPath" Target="/520%20Sportovni%20hala%20Olomouc/4%20-%20PD/7a%20-%20DPS%20archiv/ROZPOCET/2024-11-12%20ROZPOCET%20-%20Upravy%20po%20pripominkach-Brejcha%20z%2012.11.24/D.2.8.%20PRIPOJKY%20P5,%20P6,%20P7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449%20Mesto%20Bilovec/01%20Nastavba%20domu%20c.488/4%20-%20PD/7%20-%20DPS/ROZPOCET/TO-344-06%20DPS%20-%20SOUHRN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1\projects\Documents%20and%20Settings\vavra\Desktop\vavra\project\daikin\daikin%20II\CONTRACT\Elma-nab-31.8.04\3117806.03%2031.8.2004%20Daikin%20II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407%20Transformace%20DOZP%20Hlinany\01%20Rekonstrukce%20Teplice\4%20-%20VD\4%20-%20DSP\Rozpocet\TO-407-01%20-%20DSP-rozpocet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/407%20Transformace%20DOZP%20Hlinany/01%20Rekonstrukce%20Teplice/4%20-%20VD/4%20-%20DSP/Rozpocet/TO-407-01%20-%20DSP-rozpocet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Nabidky_na_realizace\2007\NR070314_Hrad%20Znojmo_EPS_VaS\ROZP_EPS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L"/>
      <sheetName val="VRN"/>
    </sheetNames>
    <sheetDataSet>
      <sheetData sheetId="0">
        <row r="21">
          <cell r="D21">
            <v>21</v>
          </cell>
        </row>
      </sheetData>
      <sheetData sheetId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tavba"/>
      <sheetName val="001-B.1. Priprava uzemi"/>
      <sheetName val="002-A.1. Archstav  reseni"/>
      <sheetName val="002-A.2.1. Zakladani"/>
      <sheetName val="002-A.2.2. Zelbet konstrukce"/>
      <sheetName val="002-A.2.3.OK"/>
      <sheetName val="002-A.3.1. Vytapeni"/>
      <sheetName val="002-A.3.2. Chlad"/>
      <sheetName val="002-A.3.5. ZTI"/>
      <sheetName val="002-A.3.11.1. SADOVE UPRAVY"/>
      <sheetName val="003-B.1. KOMUNIK"/>
      <sheetName val="003-B.2. KANALIZAC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KL"/>
      <sheetName val="VRN"/>
      <sheetName val="REKAPITULACE - BP"/>
      <sheetName val="D.1.1. ASŘ - BOURACI PRACE"/>
      <sheetName val="REKAPITULACE - NS"/>
      <sheetName val="D.1.1. ASŘ - NOVÝ STAV"/>
      <sheetName val="D.1.1. VÝPIS DVEŘÍ"/>
      <sheetName val="D.1.1.c.02 - VÝPIS OKEN"/>
      <sheetName val="D.1.1.c.04 VÝPIS TRUHLAŘ.VÝR"/>
      <sheetName val="D.1.1.c.05. VYPIS ZÁME.VÝRO."/>
      <sheetName val="D.1.1.c.06. VÝPIS KLEMP."/>
      <sheetName val="D.1.1.c.07 VÝPIS OST."/>
      <sheetName val="D.1.4.1. ZTI"/>
      <sheetName val="D.1.4.3. VZDUCHOTECHNIKA"/>
      <sheetName val="D.1.4.4. VYTÁPĚNÍ"/>
      <sheetName val="D.1.3.2. SOZ"/>
      <sheetName val="D.1.4.5. CHLAZENÍ"/>
      <sheetName val="D.1.3.3. SHZ"/>
      <sheetName val="D.1.4.6. MAR"/>
      <sheetName val="D.1.4.7. Rekapitulace"/>
      <sheetName val="D.1.4.7. SILNOPROUD"/>
      <sheetName val="D.1.4.8. Rekapitulace"/>
      <sheetName val="D.1.4.8. EPS"/>
      <sheetName val="D.1.4.8. NZS"/>
      <sheetName val="D.1.4.8. PZTS"/>
      <sheetName val="D.1.4.8. JČ"/>
      <sheetName val="D.1.4.8. VSS"/>
      <sheetName val="D.1.4.8. EKV"/>
      <sheetName val="D.1.4.8. INT"/>
      <sheetName val="D.1.4.8. LAN"/>
      <sheetName val="D.1.4.8. LDZ"/>
      <sheetName val="D.1.4.8. HR"/>
      <sheetName val="D.2.0. PLYNOVOD - BP"/>
      <sheetName val="D.2.1. PŘÍPOJ. VODOVODU - REK."/>
      <sheetName val="D.2.1. PŘÍPOJKA VODOVODU"/>
      <sheetName val="D.2.1. VODOMĚRNÁ ŠACHTA"/>
      <sheetName val="D.2.1. AREÁLOVÝ VODOVOD"/>
      <sheetName val="D.2.12. NEREZOVÝ BAZÉN"/>
      <sheetName val="D.2.13. BAZÉNOVÁ TECHNOLOGIE"/>
      <sheetName val="D.2.14. TECH. WELLNESS"/>
      <sheetName val="D.2.2. AREÁL. VODOVOD - REKAP."/>
      <sheetName val="D.2.2. AREÁL. ROZVOD - PIT. VOD"/>
      <sheetName val="D.2.2. AREÁL. ROZVOD - POŽ. VOD"/>
      <sheetName val="D.2.2. AREÁLOVÝ VODOVOD - BP"/>
      <sheetName val="D.2.3. PŘÍPOJKA KANALIZACE"/>
      <sheetName val="D.2.4. AREÁL. KANALIZACE - REK."/>
      <sheetName val="D.2.4. VSAKOVACÍ NÁDRŽ"/>
      <sheetName val="D.2.4. ČERP.STANICE"/>
      <sheetName val="D.2.4.b.03 SPLAŠKOVÁ KANALIZACE"/>
      <sheetName val="D.2.4.b.04. DEŠŤOVÁ KANALIZACE"/>
      <sheetName val="D.2.4. KANALIZACE-BP"/>
      <sheetName val="D.2.7. PŘELOŽ VN - REKAPITULACE"/>
      <sheetName val="D.2.7. PŘELOŽKA VN - PŘÍPRAVA"/>
      <sheetName val="D.2.7. ROZVOD VN - BOURÁNÍ STAV"/>
      <sheetName val="D.2.8. REKAPITULACE"/>
      <sheetName val="D.2.8. ROZVOD NN - PŘÍP. P1"/>
      <sheetName val="D.2.8. ROZVOD NN - PŘÍP. P2"/>
      <sheetName val="D.2.8. ROZVOD NN - PŘÍP. P3"/>
      <sheetName val="D.2.8. AREÁLOVÉ OSVĚTLENÍ - A1"/>
      <sheetName val="D.2.8. ROZVOD NN - BOURÁNÍ STÁV"/>
    </sheetNames>
    <sheetDataSet>
      <sheetData sheetId="0"/>
      <sheetData sheetId="1">
        <row r="35">
          <cell r="G35">
            <v>4441300</v>
          </cell>
        </row>
      </sheetData>
      <sheetData sheetId="2">
        <row r="41">
          <cell r="C41">
            <v>56158844.455680005</v>
          </cell>
        </row>
      </sheetData>
      <sheetData sheetId="3"/>
      <sheetData sheetId="4">
        <row r="38">
          <cell r="C38">
            <v>170827339.93136206</v>
          </cell>
        </row>
      </sheetData>
      <sheetData sheetId="5"/>
      <sheetData sheetId="6">
        <row r="953">
          <cell r="H953">
            <v>12490203.320000023</v>
          </cell>
        </row>
      </sheetData>
      <sheetData sheetId="7">
        <row r="143">
          <cell r="H143">
            <v>8662510.9800000004</v>
          </cell>
        </row>
      </sheetData>
      <sheetData sheetId="8">
        <row r="60">
          <cell r="H60">
            <v>351946.82</v>
          </cell>
        </row>
      </sheetData>
      <sheetData sheetId="9">
        <row r="159">
          <cell r="H159">
            <v>2779596.6599999992</v>
          </cell>
        </row>
      </sheetData>
      <sheetData sheetId="10">
        <row r="128">
          <cell r="H128">
            <v>2666782.0780800013</v>
          </cell>
        </row>
      </sheetData>
      <sheetData sheetId="11">
        <row r="245">
          <cell r="H245">
            <v>3625467.1899999995</v>
          </cell>
        </row>
      </sheetData>
      <sheetData sheetId="12">
        <row r="633">
          <cell r="H633">
            <v>9823765.1569999997</v>
          </cell>
        </row>
      </sheetData>
      <sheetData sheetId="13">
        <row r="1066">
          <cell r="H1066">
            <v>20222340.693980396</v>
          </cell>
        </row>
      </sheetData>
      <sheetData sheetId="14">
        <row r="1147">
          <cell r="H1147">
            <v>16793588.134</v>
          </cell>
        </row>
      </sheetData>
      <sheetData sheetId="15">
        <row r="12">
          <cell r="G12">
            <v>3176140.2</v>
          </cell>
        </row>
      </sheetData>
      <sheetData sheetId="16">
        <row r="378">
          <cell r="H378">
            <v>12572532.599999998</v>
          </cell>
        </row>
      </sheetData>
      <sheetData sheetId="17">
        <row r="86">
          <cell r="F86">
            <v>4509430.4999999981</v>
          </cell>
        </row>
      </sheetData>
      <sheetData sheetId="18">
        <row r="431">
          <cell r="I431">
            <v>3662677.3849999998</v>
          </cell>
        </row>
      </sheetData>
      <sheetData sheetId="19">
        <row r="25">
          <cell r="G25">
            <v>14543803.9</v>
          </cell>
        </row>
        <row r="26">
          <cell r="G26">
            <v>3054198.8190000001</v>
          </cell>
        </row>
        <row r="29">
          <cell r="J29" t="str">
            <v>CZK</v>
          </cell>
        </row>
      </sheetData>
      <sheetData sheetId="20"/>
      <sheetData sheetId="21">
        <row r="69">
          <cell r="G69">
            <v>13656172.700000001</v>
          </cell>
        </row>
      </sheetData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>
        <row r="215">
          <cell r="H215">
            <v>278868.99474320008</v>
          </cell>
        </row>
      </sheetData>
      <sheetData sheetId="33">
        <row r="12">
          <cell r="C12">
            <v>994500.57130316005</v>
          </cell>
        </row>
      </sheetData>
      <sheetData sheetId="34"/>
      <sheetData sheetId="35"/>
      <sheetData sheetId="36"/>
      <sheetData sheetId="37">
        <row r="195">
          <cell r="F195">
            <v>3205182.5</v>
          </cell>
        </row>
      </sheetData>
      <sheetData sheetId="38">
        <row r="434">
          <cell r="G434">
            <v>2175049.25</v>
          </cell>
        </row>
      </sheetData>
      <sheetData sheetId="39">
        <row r="33">
          <cell r="C33">
            <v>822137.79999999993</v>
          </cell>
        </row>
      </sheetData>
      <sheetData sheetId="40">
        <row r="12">
          <cell r="C12">
            <v>11304579.914290801</v>
          </cell>
        </row>
      </sheetData>
      <sheetData sheetId="41"/>
      <sheetData sheetId="42"/>
      <sheetData sheetId="43"/>
      <sheetData sheetId="44">
        <row r="156">
          <cell r="H156">
            <v>359323.99900372018</v>
          </cell>
        </row>
      </sheetData>
      <sheetData sheetId="45">
        <row r="13">
          <cell r="C13">
            <v>29669709.598319918</v>
          </cell>
        </row>
      </sheetData>
      <sheetData sheetId="46"/>
      <sheetData sheetId="47"/>
      <sheetData sheetId="48"/>
      <sheetData sheetId="49"/>
      <sheetData sheetId="50"/>
      <sheetData sheetId="51">
        <row r="11">
          <cell r="C11">
            <v>238490.17719999998</v>
          </cell>
        </row>
      </sheetData>
      <sheetData sheetId="52"/>
      <sheetData sheetId="53"/>
      <sheetData sheetId="54">
        <row r="14">
          <cell r="C14">
            <v>5006427.4744100003</v>
          </cell>
        </row>
      </sheetData>
      <sheetData sheetId="55"/>
      <sheetData sheetId="56"/>
      <sheetData sheetId="57"/>
      <sheetData sheetId="58"/>
      <sheetData sheetId="59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sults"/>
      <sheetName val="Proměnné"/>
      <sheetName val="Rozpočet"/>
      <sheetName val="V.V"/>
      <sheetName val="MDF"/>
      <sheetName val="IDF 1"/>
      <sheetName val="IDF 2"/>
      <sheetName val="IDF 3"/>
      <sheetName val="IDF 4"/>
      <sheetName val="IDF 5"/>
      <sheetName val="IDF 6"/>
      <sheetName val="IDF7"/>
      <sheetName val="MIS 200"/>
    </sheetNames>
    <sheetDataSet>
      <sheetData sheetId="0" refreshError="1"/>
      <sheetData sheetId="1" refreshError="1">
        <row r="6">
          <cell r="F6">
            <v>1</v>
          </cell>
        </row>
        <row r="7">
          <cell r="F7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sults"/>
      <sheetName val="Souhrnný rozpočet SK"/>
      <sheetName val="Souhrnný výkaz výměr - SK"/>
      <sheetName val="Přípočet SK k PSP"/>
      <sheetName val="VV SK přípočet k PSP"/>
      <sheetName val="Odpočet SK od PSP"/>
      <sheetName val="VV SK odpočet od PSP"/>
      <sheetName val="Soupis_tras"/>
      <sheetName val="Technologie-kabeláže"/>
      <sheetName val="MDF"/>
      <sheetName val="IDF 1"/>
      <sheetName val="IDF 2"/>
      <sheetName val="IDF 3"/>
      <sheetName val="Souhrnný rozpočet AP"/>
      <sheetName val="Souhrnný výkaz výměr AP"/>
      <sheetName val="Rozpočet AP - přípočet k PSP"/>
      <sheetName val="VV AP - přípočet k PSP"/>
      <sheetName val="CELKEM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KAPITULACE "/>
      <sheetName val="EPS-tyco "/>
      <sheetName val="EPS-esser"/>
      <sheetName val="EPS-bosch PCS"/>
      <sheetName val="SK-abbas"/>
      <sheetName val="SK-schneider"/>
      <sheetName val="PA-Philips"/>
      <sheetName val="PA-Zeman"/>
      <sheetName val="PA-Philips PCS"/>
      <sheetName val="ACCESS-honey"/>
      <sheetName val="CCTV-focus"/>
      <sheetName val="CCTV-bosch"/>
      <sheetName val="CCTV-schneider"/>
      <sheetName val="JČ-mobatime"/>
      <sheetName val="IZ-elco"/>
      <sheetName val="IZ-starmon"/>
      <sheetName val="IZ-Chap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>
        <row r="1">
          <cell r="L1">
            <v>1.1499999999999999</v>
          </cell>
          <cell r="M1">
            <v>1</v>
          </cell>
        </row>
      </sheetData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CCESS"/>
    </sheetNames>
    <sheetDataSet>
      <sheetData sheetId="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L"/>
      <sheetName val="VRN"/>
      <sheetName val="TO-344-06 DPS - SOUHRN"/>
    </sheetNames>
    <definedNames>
      <definedName name="Loan_Start" refersTo="#ODKAZ!"/>
    </definedNames>
    <sheetDataSet>
      <sheetData sheetId="0"/>
      <sheetData sheetId="1" refreshError="1"/>
      <sheetData sheetId="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D.2.8. ROZVOD NN - PŘÍP. P5"/>
      <sheetName val="D.2.8. ROZVOD NN - PŘÍP. P6"/>
      <sheetName val="D.2.8. ROZVOD NN - PŘÍP. P7"/>
      <sheetName val="D.2.8. PRIPOJKY P5, P6, P7"/>
    </sheetNames>
    <definedNames>
      <definedName name="Loan_Start" refersTo="#ODKAZ!"/>
    </definedNames>
    <sheetDataSet>
      <sheetData sheetId="0"/>
      <sheetData sheetId="1"/>
      <sheetData sheetId="2"/>
      <sheetData sheetId="3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L"/>
      <sheetName val="VRN"/>
      <sheetName val="TO-344-06 DPS - SOUHRN"/>
    </sheetNames>
    <definedNames>
      <definedName name="Loan_Start" refersTo="#ODKAZ!"/>
    </definedNames>
    <sheetDataSet>
      <sheetData sheetId="0"/>
      <sheetData sheetId="1" refreshError="1"/>
      <sheetData sheetId="2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kapitulace roz.  vč. kapitol"/>
      <sheetName val="Lightning protection"/>
      <sheetName val="22 kV Switching"/>
      <sheetName val="L.V. Power Supply "/>
      <sheetName val="SLP"/>
      <sheetName val="EXTERNAL LIGHTING"/>
      <sheetName val="Outdoor LV connections"/>
      <sheetName val="PRODUCTION HALL"/>
      <sheetName val="SO 33"/>
      <sheetName val="SO34"/>
      <sheetName val="ELECTRICAL ENERGY SO 35"/>
      <sheetName val="ELECTRICAL ENERGY SO 48,49"/>
      <sheetName val="ELECTRICAL ENERGY SO 50"/>
      <sheetName val="Transformer Station TS-2 "/>
      <sheetName val="Earthing Systém SO 32, 33, 34"/>
      <sheetName val="Rekapitulace roz_  vč_ kapitol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L"/>
      <sheetName val="VRN"/>
      <sheetName val="F.1.1. ASR-rekap"/>
      <sheetName val="F.1.1. ASR"/>
      <sheetName val="F.1.4.1. ZVS"/>
      <sheetName val="F.1.4.5. ZZTI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L"/>
      <sheetName val="VRN"/>
      <sheetName val="F.1.1. ASR-rekap"/>
      <sheetName val="F.1.1. ASR"/>
      <sheetName val="F.1.4.1. ZVS"/>
      <sheetName val="F.1.4.5. ZZTI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KAPITULACE"/>
      <sheetName val="EPS"/>
    </sheetNames>
    <sheetDataSet>
      <sheetData sheetId="0" refreshError="1">
        <row r="3">
          <cell r="I3">
            <v>1</v>
          </cell>
          <cell r="J3">
            <v>1</v>
          </cell>
        </row>
        <row r="5">
          <cell r="I5">
            <v>1</v>
          </cell>
          <cell r="J5">
            <v>1</v>
          </cell>
        </row>
        <row r="8">
          <cell r="G8">
            <v>0.75</v>
          </cell>
          <cell r="H8">
            <v>1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C44C5A-C473-4EAB-9FBC-163E69C090FA}">
  <sheetPr>
    <pageSetUpPr fitToPage="1"/>
  </sheetPr>
  <dimension ref="A1:O48"/>
  <sheetViews>
    <sheetView showGridLines="0" topLeftCell="B1" zoomScaleNormal="100" zoomScaleSheetLayoutView="75" workbookViewId="0">
      <selection activeCell="D21" sqref="D21"/>
    </sheetView>
  </sheetViews>
  <sheetFormatPr defaultColWidth="8" defaultRowHeight="12.75"/>
  <cols>
    <col min="1" max="1" width="0.5703125" style="29" hidden="1" customWidth="1"/>
    <col min="2" max="2" width="7.140625" style="29" customWidth="1"/>
    <col min="3" max="3" width="18.7109375" style="29" customWidth="1"/>
    <col min="4" max="4" width="19.7109375" style="29" customWidth="1"/>
    <col min="5" max="5" width="16.85546875" style="29" customWidth="1"/>
    <col min="6" max="6" width="15.28515625" style="29" customWidth="1"/>
    <col min="7" max="7" width="18" style="29" customWidth="1"/>
    <col min="8" max="8" width="16.7109375" style="29" customWidth="1"/>
    <col min="9" max="9" width="19.5703125" style="29" customWidth="1"/>
    <col min="10" max="10" width="36.85546875" style="29" customWidth="1"/>
    <col min="11" max="11" width="17.85546875" style="29" customWidth="1"/>
    <col min="12" max="14" width="10.7109375" style="29" customWidth="1"/>
    <col min="15" max="16384" width="8" style="29"/>
  </cols>
  <sheetData>
    <row r="1" spans="2:14" ht="12" customHeight="1"/>
    <row r="2" spans="2:14" ht="17.25" customHeight="1">
      <c r="B2" s="111" t="s">
        <v>263</v>
      </c>
      <c r="C2" s="112"/>
      <c r="D2" s="112"/>
      <c r="E2" s="112"/>
      <c r="F2" s="112"/>
      <c r="G2" s="112"/>
      <c r="H2" s="112"/>
      <c r="I2" s="112"/>
      <c r="J2" s="110"/>
    </row>
    <row r="3" spans="2:14" ht="12.75" customHeight="1">
      <c r="B3" s="113" t="s">
        <v>264</v>
      </c>
      <c r="C3" s="112"/>
      <c r="D3" s="112"/>
      <c r="E3" s="112"/>
      <c r="F3" s="112"/>
      <c r="G3" s="112"/>
      <c r="H3" s="112"/>
      <c r="I3" s="112"/>
    </row>
    <row r="4" spans="2:14" ht="12.75" customHeight="1"/>
    <row r="5" spans="2:14" s="83" customFormat="1" ht="39" customHeight="1">
      <c r="C5" s="109" t="s">
        <v>262</v>
      </c>
      <c r="D5" s="114" t="s">
        <v>261</v>
      </c>
      <c r="E5" s="115"/>
      <c r="F5" s="115"/>
      <c r="G5" s="115"/>
      <c r="H5" s="116"/>
      <c r="I5" s="36"/>
      <c r="N5" s="108"/>
    </row>
    <row r="6" spans="2:14" ht="13.5" customHeight="1">
      <c r="C6" s="107"/>
      <c r="D6" s="106"/>
      <c r="E6" s="105"/>
      <c r="F6" s="105"/>
      <c r="G6" s="105"/>
      <c r="H6" s="51"/>
      <c r="I6" s="51"/>
      <c r="N6" s="104"/>
    </row>
    <row r="7" spans="2:14" ht="12.75" customHeight="1">
      <c r="C7" s="103" t="s">
        <v>260</v>
      </c>
      <c r="D7" s="119" t="s">
        <v>259</v>
      </c>
      <c r="E7" s="119"/>
      <c r="F7" s="119"/>
      <c r="G7" s="119"/>
      <c r="H7" s="101"/>
      <c r="J7" s="102"/>
    </row>
    <row r="8" spans="2:14">
      <c r="C8" s="102"/>
      <c r="D8" s="102"/>
      <c r="H8" s="101"/>
      <c r="J8" s="102"/>
    </row>
    <row r="9" spans="2:14">
      <c r="C9" s="103" t="s">
        <v>258</v>
      </c>
      <c r="D9" s="102" t="s">
        <v>257</v>
      </c>
      <c r="H9" s="101"/>
      <c r="J9" s="102"/>
    </row>
    <row r="10" spans="2:14">
      <c r="C10" s="51"/>
      <c r="D10" s="102"/>
      <c r="H10" s="101"/>
    </row>
    <row r="11" spans="2:14">
      <c r="C11" s="103"/>
      <c r="D11" s="102"/>
      <c r="H11" s="101"/>
    </row>
    <row r="12" spans="2:14">
      <c r="C12" s="103"/>
      <c r="D12" s="102"/>
      <c r="H12" s="101"/>
    </row>
    <row r="13" spans="2:14">
      <c r="C13" s="103"/>
      <c r="D13" s="102"/>
      <c r="H13" s="101"/>
    </row>
    <row r="14" spans="2:14">
      <c r="C14" s="103"/>
      <c r="D14" s="102"/>
      <c r="H14" s="101"/>
    </row>
    <row r="15" spans="2:14" ht="24.75" customHeight="1">
      <c r="C15" s="103" t="s">
        <v>256</v>
      </c>
      <c r="D15" s="129"/>
      <c r="E15" s="129"/>
      <c r="F15" s="129"/>
      <c r="G15" s="129"/>
      <c r="H15" s="129"/>
      <c r="I15" s="129"/>
    </row>
    <row r="16" spans="2:14">
      <c r="C16" s="103"/>
      <c r="D16" s="102"/>
      <c r="H16" s="101"/>
    </row>
    <row r="17" spans="2:12" ht="24.75" customHeight="1">
      <c r="C17" s="100" t="s">
        <v>255</v>
      </c>
      <c r="D17" s="100" t="s">
        <v>254</v>
      </c>
      <c r="H17" s="100" t="s">
        <v>253</v>
      </c>
    </row>
    <row r="18" spans="2:12" ht="33.950000000000003" customHeight="1"/>
    <row r="19" spans="2:12" ht="28.5" customHeight="1">
      <c r="C19" s="100" t="s">
        <v>252</v>
      </c>
      <c r="D19" s="100" t="s">
        <v>251</v>
      </c>
      <c r="H19" s="100" t="s">
        <v>250</v>
      </c>
    </row>
    <row r="20" spans="2:12" ht="25.5" customHeight="1"/>
    <row r="21" spans="2:12" ht="13.5" customHeight="1">
      <c r="B21" s="99"/>
      <c r="C21" s="98"/>
      <c r="D21" s="98"/>
      <c r="E21" s="97"/>
      <c r="F21" s="96"/>
      <c r="G21" s="95"/>
      <c r="H21" s="94"/>
      <c r="I21" s="93" t="s">
        <v>249</v>
      </c>
      <c r="J21" s="92"/>
    </row>
    <row r="22" spans="2:12" ht="15" customHeight="1">
      <c r="B22" s="84" t="s">
        <v>248</v>
      </c>
      <c r="C22" s="83"/>
      <c r="D22" s="82">
        <v>15</v>
      </c>
      <c r="E22" s="81" t="s">
        <v>246</v>
      </c>
      <c r="F22" s="91"/>
      <c r="G22" s="90"/>
      <c r="H22" s="90"/>
      <c r="I22" s="89"/>
      <c r="J22" s="77"/>
    </row>
    <row r="23" spans="2:12">
      <c r="B23" s="84" t="s">
        <v>247</v>
      </c>
      <c r="C23" s="83"/>
      <c r="D23" s="82">
        <v>15</v>
      </c>
      <c r="E23" s="81" t="s">
        <v>246</v>
      </c>
      <c r="F23" s="87"/>
      <c r="G23" s="86"/>
      <c r="H23" s="86"/>
      <c r="I23" s="88"/>
      <c r="J23" s="52"/>
    </row>
    <row r="24" spans="2:12">
      <c r="B24" s="84" t="s">
        <v>248</v>
      </c>
      <c r="C24" s="83"/>
      <c r="D24" s="82">
        <v>21</v>
      </c>
      <c r="E24" s="81" t="s">
        <v>246</v>
      </c>
      <c r="F24" s="87"/>
      <c r="G24" s="86"/>
      <c r="H24" s="86"/>
      <c r="I24" s="85">
        <f>StavbaCelkem</f>
        <v>0</v>
      </c>
      <c r="J24" s="77"/>
      <c r="K24" s="48"/>
      <c r="L24" s="48"/>
    </row>
    <row r="25" spans="2:12" ht="13.5" thickBot="1">
      <c r="B25" s="84" t="s">
        <v>247</v>
      </c>
      <c r="C25" s="83"/>
      <c r="D25" s="82">
        <v>21</v>
      </c>
      <c r="E25" s="81" t="s">
        <v>246</v>
      </c>
      <c r="F25" s="80"/>
      <c r="G25" s="79"/>
      <c r="H25" s="79"/>
      <c r="I25" s="78">
        <f>I36</f>
        <v>0</v>
      </c>
      <c r="J25" s="77"/>
    </row>
    <row r="26" spans="2:12" ht="16.5" thickBot="1">
      <c r="B26" s="76" t="s">
        <v>245</v>
      </c>
      <c r="C26" s="75"/>
      <c r="D26" s="75"/>
      <c r="E26" s="74"/>
      <c r="F26" s="73"/>
      <c r="G26" s="72"/>
      <c r="H26" s="72"/>
      <c r="I26" s="71">
        <f>SUM(I22:I25)</f>
        <v>0</v>
      </c>
      <c r="J26" s="70"/>
      <c r="K26" s="69"/>
    </row>
    <row r="28" spans="2:12">
      <c r="K28" s="40"/>
    </row>
    <row r="29" spans="2:12" ht="1.7" customHeight="1"/>
    <row r="30" spans="2:12" ht="15.95" customHeight="1">
      <c r="B30" s="38" t="s">
        <v>244</v>
      </c>
      <c r="C30" s="37"/>
      <c r="D30" s="37"/>
      <c r="E30" s="37"/>
      <c r="F30" s="37"/>
      <c r="G30" s="37"/>
      <c r="H30" s="37"/>
      <c r="I30" s="37"/>
      <c r="J30" s="55"/>
      <c r="K30" s="48"/>
    </row>
    <row r="31" spans="2:12" ht="5.45" customHeight="1">
      <c r="K31" s="48"/>
    </row>
    <row r="32" spans="2:12" ht="24" customHeight="1">
      <c r="B32" s="68" t="s">
        <v>243</v>
      </c>
      <c r="C32" s="67"/>
      <c r="D32" s="67"/>
      <c r="E32" s="66"/>
      <c r="F32" s="64" t="s">
        <v>12</v>
      </c>
      <c r="G32" s="65" t="str">
        <f>CONCATENATE("Základ DPH ",SazbaDPH1," %")</f>
        <v>Základ DPH 15 %</v>
      </c>
      <c r="H32" s="64" t="str">
        <f>CONCATENATE("Základ DPH ",SazbaDPH2," %")</f>
        <v>Základ DPH 21 %</v>
      </c>
      <c r="I32" s="64" t="s">
        <v>242</v>
      </c>
      <c r="J32" s="63"/>
    </row>
    <row r="33" spans="1:15">
      <c r="B33" s="62" t="s">
        <v>226</v>
      </c>
      <c r="C33" s="61"/>
      <c r="D33" s="60"/>
      <c r="E33" s="59"/>
      <c r="F33" s="58"/>
      <c r="G33" s="57"/>
      <c r="H33" s="57"/>
      <c r="I33" s="56"/>
      <c r="J33" s="55"/>
      <c r="K33" s="54"/>
    </row>
    <row r="34" spans="1:15">
      <c r="B34" s="53"/>
      <c r="C34" s="117" t="s">
        <v>241</v>
      </c>
      <c r="D34" s="118"/>
      <c r="E34" s="118"/>
      <c r="F34" s="50">
        <f>H34+I34</f>
        <v>0</v>
      </c>
      <c r="G34" s="50"/>
      <c r="H34" s="50">
        <f>H35*0.02</f>
        <v>0</v>
      </c>
      <c r="I34" s="49">
        <f>(G34*SazbaDPH1)/100+(H34*SazbaDPH2)/100</f>
        <v>0</v>
      </c>
      <c r="J34" s="46"/>
      <c r="K34" s="52"/>
      <c r="L34" s="48"/>
      <c r="M34" s="51"/>
    </row>
    <row r="35" spans="1:15" ht="12.75" customHeight="1">
      <c r="B35" s="47"/>
      <c r="C35" s="120" t="s">
        <v>265</v>
      </c>
      <c r="D35" s="121"/>
      <c r="E35" s="121"/>
      <c r="F35" s="50">
        <f>SUM(H35+I35)</f>
        <v>0</v>
      </c>
      <c r="G35" s="50"/>
      <c r="H35" s="50">
        <f>'D.2.9. TRAFOSTANICE'!H183</f>
        <v>0</v>
      </c>
      <c r="I35" s="49">
        <f>(G35*SazbaDPH1)/100+(H35*SazbaDPH2)/100</f>
        <v>0</v>
      </c>
      <c r="J35" s="46"/>
      <c r="K35" s="48"/>
      <c r="L35" s="48"/>
    </row>
    <row r="36" spans="1:15" ht="17.25" customHeight="1">
      <c r="B36" s="45" t="s">
        <v>240</v>
      </c>
      <c r="C36" s="44"/>
      <c r="D36" s="43"/>
      <c r="E36" s="42"/>
      <c r="F36" s="41">
        <f>SUM(F34,F35)</f>
        <v>0</v>
      </c>
      <c r="G36" s="41"/>
      <c r="H36" s="41">
        <f>SUM(H34,H35)</f>
        <v>0</v>
      </c>
      <c r="I36" s="41">
        <f>SUM(I34,I35)</f>
        <v>0</v>
      </c>
      <c r="J36" s="40"/>
    </row>
    <row r="37" spans="1:15">
      <c r="B37" s="39"/>
      <c r="C37" s="39"/>
      <c r="D37" s="39"/>
      <c r="E37" s="39"/>
      <c r="F37" s="39"/>
      <c r="G37" s="39"/>
      <c r="H37" s="39"/>
      <c r="I37" s="39"/>
      <c r="J37" s="39"/>
    </row>
    <row r="38" spans="1:15" ht="2.25" customHeight="1"/>
    <row r="39" spans="1:15" ht="1.7" customHeight="1"/>
    <row r="40" spans="1:15" ht="0.75" customHeight="1"/>
    <row r="41" spans="1:15" ht="0.75" customHeight="1"/>
    <row r="42" spans="1:15" ht="0.75" customHeight="1"/>
    <row r="43" spans="1:15" ht="18">
      <c r="B43" s="38" t="s">
        <v>229</v>
      </c>
      <c r="C43" s="37"/>
      <c r="D43" s="37"/>
      <c r="E43" s="37"/>
      <c r="F43" s="37"/>
      <c r="G43" s="37"/>
      <c r="H43" s="37"/>
      <c r="I43" s="37"/>
    </row>
    <row r="44" spans="1:15" s="35" customFormat="1" ht="27.2" customHeight="1">
      <c r="A44" s="125" t="s">
        <v>239</v>
      </c>
      <c r="B44" s="126"/>
      <c r="C44" s="126"/>
      <c r="D44" s="126"/>
      <c r="E44" s="126"/>
      <c r="F44" s="126"/>
      <c r="G44" s="126"/>
      <c r="H44" s="126"/>
      <c r="I44" s="126"/>
    </row>
    <row r="45" spans="1:15" s="30" customFormat="1" ht="24.6" customHeight="1">
      <c r="A45" s="125" t="s">
        <v>238</v>
      </c>
      <c r="B45" s="123"/>
      <c r="C45" s="123"/>
      <c r="D45" s="123"/>
      <c r="E45" s="123"/>
      <c r="F45" s="123"/>
      <c r="G45" s="123"/>
      <c r="H45" s="124"/>
      <c r="I45" s="124"/>
      <c r="J45" s="32"/>
      <c r="L45" s="31"/>
    </row>
    <row r="46" spans="1:15" s="35" customFormat="1" ht="24.6" customHeight="1">
      <c r="B46" s="127" t="s">
        <v>237</v>
      </c>
      <c r="C46" s="127"/>
      <c r="D46" s="127"/>
      <c r="E46" s="127"/>
      <c r="F46" s="127"/>
      <c r="G46" s="127"/>
      <c r="H46" s="127"/>
      <c r="I46" s="127"/>
      <c r="J46" s="36"/>
    </row>
    <row r="47" spans="1:15" s="30" customFormat="1" ht="24.6" customHeight="1">
      <c r="A47" s="122" t="s">
        <v>236</v>
      </c>
      <c r="B47" s="123"/>
      <c r="C47" s="123"/>
      <c r="D47" s="123"/>
      <c r="E47" s="123"/>
      <c r="F47" s="123"/>
      <c r="G47" s="123"/>
      <c r="H47" s="124"/>
      <c r="I47" s="124"/>
      <c r="K47" s="32"/>
      <c r="M47" s="34"/>
      <c r="O47" s="33"/>
    </row>
    <row r="48" spans="1:15" s="30" customFormat="1" ht="24.6" customHeight="1">
      <c r="A48" s="122" t="s">
        <v>235</v>
      </c>
      <c r="B48" s="123"/>
      <c r="C48" s="123"/>
      <c r="D48" s="123"/>
      <c r="E48" s="123"/>
      <c r="F48" s="123"/>
      <c r="G48" s="123"/>
      <c r="H48" s="124"/>
      <c r="I48" s="124"/>
      <c r="J48" s="32"/>
      <c r="L48" s="31"/>
    </row>
  </sheetData>
  <sheetProtection algorithmName="SHA-512" hashValue="94LmgcPQq6WuWlKINwivEDy5PqCWy42jApn/1J/ozUSm8LyEs2asmvz1A8m6ahf74J1UEGYtv0h6uju8UZkSmA==" saltValue="Bt5ES3Yql8tyPRrUQnN1Lg==" spinCount="100000" sheet="1" objects="1" scenarios="1"/>
  <mergeCells count="12">
    <mergeCell ref="C35:E35"/>
    <mergeCell ref="A48:I48"/>
    <mergeCell ref="A47:I47"/>
    <mergeCell ref="A44:I44"/>
    <mergeCell ref="A45:I45"/>
    <mergeCell ref="B46:I46"/>
    <mergeCell ref="B2:I2"/>
    <mergeCell ref="B3:I3"/>
    <mergeCell ref="D5:H5"/>
    <mergeCell ref="C34:E34"/>
    <mergeCell ref="D7:G7"/>
    <mergeCell ref="D15:I15"/>
  </mergeCells>
  <printOptions horizontalCentered="1"/>
  <pageMargins left="0.39370078740157483" right="0.39370078740157483" top="0.78740157480314965" bottom="0.39370078740157483" header="0" footer="0"/>
  <pageSetup paperSize="9" scale="72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AEB45E-D0D4-4AF4-941D-A216D16623B0}">
  <sheetPr>
    <pageSetUpPr fitToPage="1"/>
  </sheetPr>
  <dimension ref="A1:IW190"/>
  <sheetViews>
    <sheetView tabSelected="1" zoomScaleNormal="100" workbookViewId="0">
      <selection activeCell="G7" sqref="G7"/>
    </sheetView>
  </sheetViews>
  <sheetFormatPr defaultColWidth="7.28515625" defaultRowHeight="15"/>
  <cols>
    <col min="1" max="1" width="3.7109375" style="133" customWidth="1"/>
    <col min="2" max="2" width="3.85546875" style="133" customWidth="1"/>
    <col min="3" max="3" width="13.140625" style="133" customWidth="1"/>
    <col min="4" max="4" width="64.28515625" style="133" customWidth="1"/>
    <col min="5" max="5" width="6.140625" style="133" customWidth="1"/>
    <col min="6" max="6" width="9.28515625" style="133" customWidth="1"/>
    <col min="7" max="7" width="10.7109375" style="133" customWidth="1"/>
    <col min="8" max="8" width="14.28515625" style="133" customWidth="1"/>
    <col min="9" max="9" width="15.7109375" style="133" customWidth="1"/>
    <col min="10" max="11" width="10.7109375" style="133" customWidth="1"/>
    <col min="12" max="12" width="10.140625" style="133" customWidth="1"/>
    <col min="13" max="16384" width="7.28515625" style="133"/>
  </cols>
  <sheetData>
    <row r="1" spans="1:256" ht="18">
      <c r="A1" s="132" t="s">
        <v>0</v>
      </c>
      <c r="B1" s="1"/>
      <c r="C1" s="1"/>
      <c r="D1" s="2"/>
      <c r="E1" s="2"/>
      <c r="F1" s="2"/>
      <c r="G1" s="2"/>
      <c r="H1" s="2"/>
      <c r="I1" s="2"/>
      <c r="K1" s="2"/>
    </row>
    <row r="2" spans="1:256" ht="13.5" customHeight="1">
      <c r="A2" s="128" t="s">
        <v>1</v>
      </c>
      <c r="B2" s="134"/>
      <c r="C2" s="134"/>
      <c r="D2" s="134"/>
      <c r="E2" s="134"/>
      <c r="F2" s="134"/>
      <c r="G2" s="134"/>
      <c r="H2" s="134"/>
      <c r="I2" s="134"/>
    </row>
    <row r="3" spans="1:256">
      <c r="A3" s="128" t="s">
        <v>2</v>
      </c>
      <c r="B3" s="134"/>
      <c r="C3" s="134"/>
      <c r="D3" s="134"/>
      <c r="E3" s="135"/>
      <c r="F3" s="136"/>
      <c r="G3" s="136"/>
      <c r="H3" s="137"/>
      <c r="I3" s="137"/>
      <c r="K3" s="136"/>
    </row>
    <row r="4" spans="1:256" s="140" customFormat="1">
      <c r="A4" s="128" t="s">
        <v>3</v>
      </c>
      <c r="B4" s="138"/>
      <c r="C4" s="138"/>
      <c r="D4" s="138"/>
      <c r="E4" s="138"/>
      <c r="F4" s="138"/>
      <c r="G4" s="138"/>
      <c r="H4" s="138"/>
      <c r="I4" s="139"/>
    </row>
    <row r="5" spans="1:256">
      <c r="A5" s="135" t="s">
        <v>4</v>
      </c>
      <c r="B5" s="135"/>
      <c r="C5" s="135"/>
      <c r="D5" s="135"/>
      <c r="E5" s="135"/>
      <c r="F5" s="136"/>
      <c r="G5" s="136"/>
      <c r="H5" s="137"/>
      <c r="I5" s="137"/>
      <c r="K5" s="136"/>
    </row>
    <row r="6" spans="1:256">
      <c r="A6" s="136"/>
      <c r="B6" s="136"/>
      <c r="C6" s="136"/>
      <c r="D6" s="141"/>
      <c r="E6" s="142"/>
      <c r="F6" s="136"/>
      <c r="G6" s="136"/>
      <c r="H6" s="136"/>
      <c r="I6" s="143"/>
      <c r="K6" s="136"/>
    </row>
    <row r="7" spans="1:256" ht="22.5">
      <c r="A7" s="144" t="s">
        <v>5</v>
      </c>
      <c r="B7" s="144" t="s">
        <v>6</v>
      </c>
      <c r="C7" s="144" t="s">
        <v>7</v>
      </c>
      <c r="D7" s="144" t="s">
        <v>8</v>
      </c>
      <c r="E7" s="144" t="s">
        <v>9</v>
      </c>
      <c r="F7" s="144" t="s">
        <v>10</v>
      </c>
      <c r="G7" s="144" t="s">
        <v>11</v>
      </c>
      <c r="H7" s="145" t="s">
        <v>12</v>
      </c>
      <c r="I7" s="146" t="s">
        <v>13</v>
      </c>
      <c r="K7" s="147"/>
    </row>
    <row r="8" spans="1:256">
      <c r="A8" s="144" t="s">
        <v>14</v>
      </c>
      <c r="B8" s="144" t="s">
        <v>15</v>
      </c>
      <c r="C8" s="144">
        <v>3</v>
      </c>
      <c r="D8" s="144">
        <v>4</v>
      </c>
      <c r="E8" s="144">
        <v>5</v>
      </c>
      <c r="F8" s="144">
        <v>6</v>
      </c>
      <c r="G8" s="144">
        <v>7</v>
      </c>
      <c r="H8" s="145">
        <v>8</v>
      </c>
      <c r="I8" s="146">
        <v>9</v>
      </c>
      <c r="K8" s="147"/>
    </row>
    <row r="9" spans="1:256" s="137" customFormat="1" ht="21" customHeight="1">
      <c r="A9" s="216"/>
      <c r="B9" s="217"/>
      <c r="C9" s="217" t="s">
        <v>16</v>
      </c>
      <c r="D9" s="217" t="s">
        <v>17</v>
      </c>
      <c r="E9" s="217"/>
      <c r="F9" s="218"/>
      <c r="G9" s="219"/>
      <c r="H9" s="219">
        <f>H10+H14</f>
        <v>0</v>
      </c>
      <c r="I9" s="220"/>
      <c r="K9" s="221"/>
    </row>
    <row r="10" spans="1:256" s="148" customFormat="1" ht="13.5" customHeight="1">
      <c r="A10" s="222"/>
      <c r="B10" s="223"/>
      <c r="C10" s="224" t="s">
        <v>14</v>
      </c>
      <c r="D10" s="224" t="s">
        <v>18</v>
      </c>
      <c r="E10" s="224"/>
      <c r="F10" s="225"/>
      <c r="G10" s="226"/>
      <c r="H10" s="226">
        <f>SUM(H11:H13)</f>
        <v>0</v>
      </c>
      <c r="I10" s="227"/>
      <c r="K10" s="228"/>
    </row>
    <row r="11" spans="1:256" s="137" customFormat="1" ht="13.5" customHeight="1">
      <c r="A11" s="229" t="s">
        <v>14</v>
      </c>
      <c r="B11" s="230" t="s">
        <v>19</v>
      </c>
      <c r="C11" s="231">
        <v>171152501</v>
      </c>
      <c r="D11" s="231" t="s">
        <v>20</v>
      </c>
      <c r="E11" s="231" t="s">
        <v>21</v>
      </c>
      <c r="F11" s="232">
        <f>SUM(F12:F13)</f>
        <v>32.883600000000001</v>
      </c>
      <c r="G11" s="4"/>
      <c r="H11" s="233">
        <f>F11*G11</f>
        <v>0</v>
      </c>
      <c r="I11" s="234" t="s">
        <v>22</v>
      </c>
      <c r="J11" s="235"/>
      <c r="K11" s="236"/>
      <c r="L11" s="237"/>
    </row>
    <row r="12" spans="1:256" s="137" customFormat="1" ht="13.5" customHeight="1">
      <c r="A12" s="238"/>
      <c r="B12" s="239"/>
      <c r="C12" s="239"/>
      <c r="D12" s="240" t="s">
        <v>23</v>
      </c>
      <c r="E12" s="239"/>
      <c r="F12" s="241">
        <f>7.18*3.02</f>
        <v>21.683599999999998</v>
      </c>
      <c r="G12" s="149"/>
      <c r="H12" s="242"/>
      <c r="I12" s="243"/>
      <c r="J12" s="244"/>
      <c r="K12" s="245"/>
      <c r="L12" s="246"/>
      <c r="M12" s="246"/>
      <c r="N12" s="246"/>
      <c r="O12" s="246"/>
      <c r="P12" s="246"/>
      <c r="Q12" s="246"/>
      <c r="R12" s="246"/>
      <c r="S12" s="246"/>
      <c r="T12" s="246"/>
      <c r="U12" s="246"/>
      <c r="V12" s="246"/>
      <c r="W12" s="246"/>
      <c r="X12" s="246"/>
      <c r="Y12" s="246"/>
      <c r="Z12" s="246"/>
      <c r="AA12" s="246"/>
      <c r="AB12" s="246"/>
      <c r="AC12" s="246"/>
      <c r="AD12" s="246"/>
      <c r="AE12" s="246"/>
      <c r="AF12" s="246"/>
      <c r="AG12" s="246"/>
      <c r="AH12" s="246"/>
      <c r="AI12" s="246"/>
      <c r="AJ12" s="246"/>
      <c r="AK12" s="246"/>
      <c r="AL12" s="246"/>
      <c r="AM12" s="246"/>
      <c r="AN12" s="246"/>
      <c r="AO12" s="246"/>
      <c r="AP12" s="246"/>
      <c r="AQ12" s="246"/>
      <c r="AR12" s="246"/>
      <c r="AS12" s="246"/>
      <c r="AT12" s="246"/>
      <c r="AU12" s="246"/>
      <c r="AV12" s="246"/>
      <c r="AW12" s="246"/>
      <c r="AX12" s="246"/>
      <c r="AY12" s="246"/>
      <c r="AZ12" s="246"/>
      <c r="BA12" s="246"/>
      <c r="BB12" s="246"/>
      <c r="BC12" s="246"/>
      <c r="BD12" s="246"/>
      <c r="BE12" s="246"/>
      <c r="BF12" s="246"/>
      <c r="BG12" s="246"/>
      <c r="BH12" s="246"/>
      <c r="BI12" s="246"/>
      <c r="BJ12" s="246"/>
      <c r="BK12" s="246"/>
      <c r="BL12" s="246"/>
      <c r="BM12" s="246"/>
      <c r="BN12" s="246"/>
      <c r="BO12" s="246"/>
      <c r="BP12" s="246"/>
      <c r="BQ12" s="246"/>
      <c r="BR12" s="246"/>
      <c r="BS12" s="246"/>
      <c r="BT12" s="246"/>
      <c r="BU12" s="246"/>
      <c r="BV12" s="246"/>
      <c r="BW12" s="246"/>
      <c r="BX12" s="246"/>
      <c r="BY12" s="246"/>
      <c r="BZ12" s="246"/>
      <c r="CA12" s="246"/>
      <c r="CB12" s="246"/>
      <c r="CC12" s="246"/>
      <c r="CD12" s="246"/>
      <c r="CE12" s="246"/>
      <c r="CF12" s="246"/>
      <c r="CG12" s="246"/>
      <c r="CH12" s="246"/>
      <c r="CI12" s="246"/>
      <c r="CJ12" s="246"/>
      <c r="CK12" s="246"/>
      <c r="CL12" s="246"/>
      <c r="CM12" s="246"/>
      <c r="CN12" s="246"/>
      <c r="CO12" s="246"/>
      <c r="CP12" s="246"/>
      <c r="CQ12" s="246"/>
      <c r="CR12" s="246"/>
      <c r="CS12" s="246"/>
      <c r="CT12" s="246"/>
      <c r="CU12" s="246"/>
      <c r="CV12" s="246"/>
      <c r="CW12" s="246"/>
      <c r="CX12" s="246"/>
      <c r="CY12" s="246"/>
      <c r="CZ12" s="246"/>
      <c r="DA12" s="246"/>
      <c r="DB12" s="246"/>
      <c r="DC12" s="246"/>
      <c r="DD12" s="246"/>
      <c r="DE12" s="246"/>
      <c r="DF12" s="246"/>
      <c r="DG12" s="246"/>
      <c r="DH12" s="246"/>
      <c r="DI12" s="246"/>
      <c r="DJ12" s="246"/>
      <c r="DK12" s="246"/>
      <c r="DL12" s="246"/>
      <c r="DM12" s="246"/>
      <c r="DN12" s="246"/>
      <c r="DO12" s="246"/>
      <c r="DP12" s="246"/>
      <c r="DQ12" s="246"/>
      <c r="DR12" s="246"/>
      <c r="DS12" s="246"/>
      <c r="DT12" s="246"/>
      <c r="DU12" s="246"/>
      <c r="DV12" s="246"/>
      <c r="DW12" s="246"/>
      <c r="DX12" s="246"/>
      <c r="DY12" s="246"/>
      <c r="DZ12" s="246"/>
      <c r="EA12" s="246"/>
      <c r="EB12" s="246"/>
      <c r="EC12" s="246"/>
      <c r="ED12" s="246"/>
      <c r="EE12" s="246"/>
      <c r="EF12" s="246"/>
      <c r="EG12" s="246"/>
      <c r="EH12" s="246"/>
      <c r="EI12" s="246"/>
      <c r="EJ12" s="246"/>
      <c r="EK12" s="246"/>
      <c r="EL12" s="246"/>
      <c r="EM12" s="246"/>
      <c r="EN12" s="246"/>
      <c r="EO12" s="246"/>
      <c r="EP12" s="246"/>
      <c r="EQ12" s="246"/>
      <c r="ER12" s="246"/>
      <c r="ES12" s="246"/>
      <c r="ET12" s="246"/>
      <c r="EU12" s="246"/>
      <c r="EV12" s="246"/>
      <c r="EW12" s="246"/>
      <c r="EX12" s="246"/>
      <c r="EY12" s="246"/>
      <c r="EZ12" s="246"/>
      <c r="FA12" s="246"/>
      <c r="FB12" s="246"/>
      <c r="FC12" s="246"/>
      <c r="FD12" s="246"/>
      <c r="FE12" s="246"/>
      <c r="FF12" s="246"/>
      <c r="FG12" s="246"/>
      <c r="FH12" s="246"/>
      <c r="FI12" s="246"/>
      <c r="FJ12" s="246"/>
      <c r="FK12" s="246"/>
      <c r="FL12" s="246"/>
      <c r="FM12" s="246"/>
      <c r="FN12" s="246"/>
      <c r="FO12" s="246"/>
      <c r="FP12" s="246"/>
      <c r="FQ12" s="246"/>
      <c r="FR12" s="246"/>
      <c r="FS12" s="246"/>
      <c r="FT12" s="246"/>
      <c r="FU12" s="246"/>
      <c r="FV12" s="246"/>
      <c r="FW12" s="246"/>
      <c r="FX12" s="246"/>
      <c r="FY12" s="246"/>
      <c r="FZ12" s="246"/>
      <c r="GA12" s="246"/>
      <c r="GB12" s="246"/>
      <c r="GC12" s="246"/>
      <c r="GD12" s="246"/>
      <c r="GE12" s="246"/>
      <c r="GF12" s="246"/>
      <c r="GG12" s="246"/>
      <c r="GH12" s="246"/>
      <c r="GI12" s="246"/>
      <c r="GJ12" s="246"/>
      <c r="GK12" s="246"/>
      <c r="GL12" s="246"/>
      <c r="GM12" s="246"/>
      <c r="GN12" s="246"/>
      <c r="GO12" s="246"/>
      <c r="GP12" s="246"/>
      <c r="GQ12" s="246"/>
      <c r="GR12" s="246"/>
      <c r="GS12" s="246"/>
      <c r="GT12" s="246"/>
      <c r="GU12" s="246"/>
      <c r="GV12" s="246"/>
      <c r="GW12" s="246"/>
      <c r="GX12" s="246"/>
      <c r="GY12" s="246"/>
      <c r="GZ12" s="246"/>
      <c r="HA12" s="246"/>
      <c r="HB12" s="246"/>
      <c r="HC12" s="246"/>
      <c r="HD12" s="246"/>
      <c r="HE12" s="246"/>
      <c r="HF12" s="246"/>
      <c r="HG12" s="246"/>
      <c r="HH12" s="246"/>
      <c r="HI12" s="246"/>
      <c r="HJ12" s="246"/>
      <c r="HK12" s="246"/>
      <c r="HL12" s="246"/>
      <c r="HM12" s="246"/>
      <c r="HN12" s="246"/>
      <c r="HO12" s="246"/>
      <c r="HP12" s="246"/>
      <c r="HQ12" s="246"/>
      <c r="HR12" s="246"/>
      <c r="HS12" s="246"/>
      <c r="HT12" s="246"/>
      <c r="HU12" s="246"/>
      <c r="HV12" s="246"/>
      <c r="HW12" s="246"/>
      <c r="HX12" s="246"/>
      <c r="HY12" s="246"/>
      <c r="HZ12" s="246"/>
      <c r="IA12" s="246"/>
      <c r="IB12" s="246"/>
      <c r="IC12" s="246"/>
      <c r="ID12" s="246"/>
      <c r="IE12" s="246"/>
      <c r="IF12" s="246"/>
      <c r="IG12" s="246"/>
      <c r="IH12" s="246"/>
      <c r="II12" s="246"/>
      <c r="IJ12" s="246"/>
      <c r="IK12" s="246"/>
      <c r="IL12" s="246"/>
      <c r="IM12" s="246"/>
      <c r="IN12" s="246"/>
      <c r="IO12" s="246"/>
      <c r="IP12" s="246"/>
      <c r="IQ12" s="246"/>
      <c r="IR12" s="246"/>
      <c r="IS12" s="246"/>
      <c r="IT12" s="246"/>
      <c r="IU12" s="246"/>
      <c r="IV12" s="246"/>
    </row>
    <row r="13" spans="1:256" s="137" customFormat="1" ht="13.5" customHeight="1">
      <c r="A13" s="238"/>
      <c r="B13" s="239"/>
      <c r="C13" s="239"/>
      <c r="D13" s="240" t="s">
        <v>24</v>
      </c>
      <c r="E13" s="239"/>
      <c r="F13" s="241">
        <f>(8.18*0.5)*2+(3.02*0.5)*2</f>
        <v>11.2</v>
      </c>
      <c r="G13" s="149"/>
      <c r="H13" s="242"/>
      <c r="I13" s="243"/>
      <c r="J13" s="244"/>
      <c r="K13" s="245"/>
      <c r="L13" s="246"/>
      <c r="M13" s="246"/>
      <c r="N13" s="246"/>
      <c r="O13" s="246"/>
      <c r="P13" s="246"/>
      <c r="Q13" s="246"/>
      <c r="R13" s="246"/>
      <c r="S13" s="246"/>
      <c r="T13" s="246"/>
      <c r="U13" s="246"/>
      <c r="V13" s="246"/>
      <c r="W13" s="246"/>
      <c r="X13" s="246"/>
      <c r="Y13" s="246"/>
      <c r="Z13" s="246"/>
      <c r="AA13" s="246"/>
      <c r="AB13" s="246"/>
      <c r="AC13" s="246"/>
      <c r="AD13" s="246"/>
      <c r="AE13" s="246"/>
      <c r="AF13" s="246"/>
      <c r="AG13" s="246"/>
      <c r="AH13" s="246"/>
      <c r="AI13" s="246"/>
      <c r="AJ13" s="246"/>
      <c r="AK13" s="246"/>
      <c r="AL13" s="246"/>
      <c r="AM13" s="246"/>
      <c r="AN13" s="246"/>
      <c r="AO13" s="246"/>
      <c r="AP13" s="246"/>
      <c r="AQ13" s="246"/>
      <c r="AR13" s="246"/>
      <c r="AS13" s="246"/>
      <c r="AT13" s="246"/>
      <c r="AU13" s="246"/>
      <c r="AV13" s="246"/>
      <c r="AW13" s="246"/>
      <c r="AX13" s="246"/>
      <c r="AY13" s="246"/>
      <c r="AZ13" s="246"/>
      <c r="BA13" s="246"/>
      <c r="BB13" s="246"/>
      <c r="BC13" s="246"/>
      <c r="BD13" s="246"/>
      <c r="BE13" s="246"/>
      <c r="BF13" s="246"/>
      <c r="BG13" s="246"/>
      <c r="BH13" s="246"/>
      <c r="BI13" s="246"/>
      <c r="BJ13" s="246"/>
      <c r="BK13" s="246"/>
      <c r="BL13" s="246"/>
      <c r="BM13" s="246"/>
      <c r="BN13" s="246"/>
      <c r="BO13" s="246"/>
      <c r="BP13" s="246"/>
      <c r="BQ13" s="246"/>
      <c r="BR13" s="246"/>
      <c r="BS13" s="246"/>
      <c r="BT13" s="246"/>
      <c r="BU13" s="246"/>
      <c r="BV13" s="246"/>
      <c r="BW13" s="246"/>
      <c r="BX13" s="246"/>
      <c r="BY13" s="246"/>
      <c r="BZ13" s="246"/>
      <c r="CA13" s="246"/>
      <c r="CB13" s="246"/>
      <c r="CC13" s="246"/>
      <c r="CD13" s="246"/>
      <c r="CE13" s="246"/>
      <c r="CF13" s="246"/>
      <c r="CG13" s="246"/>
      <c r="CH13" s="246"/>
      <c r="CI13" s="246"/>
      <c r="CJ13" s="246"/>
      <c r="CK13" s="246"/>
      <c r="CL13" s="246"/>
      <c r="CM13" s="246"/>
      <c r="CN13" s="246"/>
      <c r="CO13" s="246"/>
      <c r="CP13" s="246"/>
      <c r="CQ13" s="246"/>
      <c r="CR13" s="246"/>
      <c r="CS13" s="246"/>
      <c r="CT13" s="246"/>
      <c r="CU13" s="246"/>
      <c r="CV13" s="246"/>
      <c r="CW13" s="246"/>
      <c r="CX13" s="246"/>
      <c r="CY13" s="246"/>
      <c r="CZ13" s="246"/>
      <c r="DA13" s="246"/>
      <c r="DB13" s="246"/>
      <c r="DC13" s="246"/>
      <c r="DD13" s="246"/>
      <c r="DE13" s="246"/>
      <c r="DF13" s="246"/>
      <c r="DG13" s="246"/>
      <c r="DH13" s="246"/>
      <c r="DI13" s="246"/>
      <c r="DJ13" s="246"/>
      <c r="DK13" s="246"/>
      <c r="DL13" s="246"/>
      <c r="DM13" s="246"/>
      <c r="DN13" s="246"/>
      <c r="DO13" s="246"/>
      <c r="DP13" s="246"/>
      <c r="DQ13" s="246"/>
      <c r="DR13" s="246"/>
      <c r="DS13" s="246"/>
      <c r="DT13" s="246"/>
      <c r="DU13" s="246"/>
      <c r="DV13" s="246"/>
      <c r="DW13" s="246"/>
      <c r="DX13" s="246"/>
      <c r="DY13" s="246"/>
      <c r="DZ13" s="246"/>
      <c r="EA13" s="246"/>
      <c r="EB13" s="246"/>
      <c r="EC13" s="246"/>
      <c r="ED13" s="246"/>
      <c r="EE13" s="246"/>
      <c r="EF13" s="246"/>
      <c r="EG13" s="246"/>
      <c r="EH13" s="246"/>
      <c r="EI13" s="246"/>
      <c r="EJ13" s="246"/>
      <c r="EK13" s="246"/>
      <c r="EL13" s="246"/>
      <c r="EM13" s="246"/>
      <c r="EN13" s="246"/>
      <c r="EO13" s="246"/>
      <c r="EP13" s="246"/>
      <c r="EQ13" s="246"/>
      <c r="ER13" s="246"/>
      <c r="ES13" s="246"/>
      <c r="ET13" s="246"/>
      <c r="EU13" s="246"/>
      <c r="EV13" s="246"/>
      <c r="EW13" s="246"/>
      <c r="EX13" s="246"/>
      <c r="EY13" s="246"/>
      <c r="EZ13" s="246"/>
      <c r="FA13" s="246"/>
      <c r="FB13" s="246"/>
      <c r="FC13" s="246"/>
      <c r="FD13" s="246"/>
      <c r="FE13" s="246"/>
      <c r="FF13" s="246"/>
      <c r="FG13" s="246"/>
      <c r="FH13" s="246"/>
      <c r="FI13" s="246"/>
      <c r="FJ13" s="246"/>
      <c r="FK13" s="246"/>
      <c r="FL13" s="246"/>
      <c r="FM13" s="246"/>
      <c r="FN13" s="246"/>
      <c r="FO13" s="246"/>
      <c r="FP13" s="246"/>
      <c r="FQ13" s="246"/>
      <c r="FR13" s="246"/>
      <c r="FS13" s="246"/>
      <c r="FT13" s="246"/>
      <c r="FU13" s="246"/>
      <c r="FV13" s="246"/>
      <c r="FW13" s="246"/>
      <c r="FX13" s="246"/>
      <c r="FY13" s="246"/>
      <c r="FZ13" s="246"/>
      <c r="GA13" s="246"/>
      <c r="GB13" s="246"/>
      <c r="GC13" s="246"/>
      <c r="GD13" s="246"/>
      <c r="GE13" s="246"/>
      <c r="GF13" s="246"/>
      <c r="GG13" s="246"/>
      <c r="GH13" s="246"/>
      <c r="GI13" s="246"/>
      <c r="GJ13" s="246"/>
      <c r="GK13" s="246"/>
      <c r="GL13" s="246"/>
      <c r="GM13" s="246"/>
      <c r="GN13" s="246"/>
      <c r="GO13" s="246"/>
      <c r="GP13" s="246"/>
      <c r="GQ13" s="246"/>
      <c r="GR13" s="246"/>
      <c r="GS13" s="246"/>
      <c r="GT13" s="246"/>
      <c r="GU13" s="246"/>
      <c r="GV13" s="246"/>
      <c r="GW13" s="246"/>
      <c r="GX13" s="246"/>
      <c r="GY13" s="246"/>
      <c r="GZ13" s="246"/>
      <c r="HA13" s="246"/>
      <c r="HB13" s="246"/>
      <c r="HC13" s="246"/>
      <c r="HD13" s="246"/>
      <c r="HE13" s="246"/>
      <c r="HF13" s="246"/>
      <c r="HG13" s="246"/>
      <c r="HH13" s="246"/>
      <c r="HI13" s="246"/>
      <c r="HJ13" s="246"/>
      <c r="HK13" s="246"/>
      <c r="HL13" s="246"/>
      <c r="HM13" s="246"/>
      <c r="HN13" s="246"/>
      <c r="HO13" s="246"/>
      <c r="HP13" s="246"/>
      <c r="HQ13" s="246"/>
      <c r="HR13" s="246"/>
      <c r="HS13" s="246"/>
      <c r="HT13" s="246"/>
      <c r="HU13" s="246"/>
      <c r="HV13" s="246"/>
      <c r="HW13" s="246"/>
      <c r="HX13" s="246"/>
      <c r="HY13" s="246"/>
      <c r="HZ13" s="246"/>
      <c r="IA13" s="246"/>
      <c r="IB13" s="246"/>
      <c r="IC13" s="246"/>
      <c r="ID13" s="246"/>
      <c r="IE13" s="246"/>
      <c r="IF13" s="246"/>
      <c r="IG13" s="246"/>
      <c r="IH13" s="246"/>
      <c r="II13" s="246"/>
      <c r="IJ13" s="246"/>
      <c r="IK13" s="246"/>
      <c r="IL13" s="246"/>
      <c r="IM13" s="246"/>
      <c r="IN13" s="246"/>
      <c r="IO13" s="246"/>
      <c r="IP13" s="246"/>
      <c r="IQ13" s="246"/>
      <c r="IR13" s="246"/>
      <c r="IS13" s="246"/>
      <c r="IT13" s="246"/>
      <c r="IU13" s="246"/>
      <c r="IV13" s="246"/>
    </row>
    <row r="14" spans="1:256" s="148" customFormat="1" ht="13.5" customHeight="1">
      <c r="A14" s="222"/>
      <c r="B14" s="223"/>
      <c r="C14" s="224">
        <v>2</v>
      </c>
      <c r="D14" s="224" t="s">
        <v>25</v>
      </c>
      <c r="E14" s="224"/>
      <c r="F14" s="225"/>
      <c r="G14" s="3"/>
      <c r="H14" s="226">
        <f>SUM(H15:H20)</f>
        <v>0</v>
      </c>
      <c r="I14" s="227"/>
      <c r="K14" s="228"/>
    </row>
    <row r="15" spans="1:256" s="148" customFormat="1" ht="13.5" customHeight="1">
      <c r="A15" s="222">
        <v>2</v>
      </c>
      <c r="B15" s="230" t="s">
        <v>26</v>
      </c>
      <c r="C15" s="223">
        <v>271532213</v>
      </c>
      <c r="D15" s="223" t="s">
        <v>27</v>
      </c>
      <c r="E15" s="223" t="s">
        <v>28</v>
      </c>
      <c r="F15" s="247">
        <f>SUM(F17)</f>
        <v>2.1683599999999998</v>
      </c>
      <c r="G15" s="5"/>
      <c r="H15" s="248">
        <f>F15*G15</f>
        <v>0</v>
      </c>
      <c r="I15" s="227" t="s">
        <v>22</v>
      </c>
      <c r="K15" s="237"/>
      <c r="L15" s="237"/>
      <c r="U15" s="249"/>
      <c r="V15" s="249"/>
      <c r="W15" s="249"/>
      <c r="X15" s="249"/>
    </row>
    <row r="16" spans="1:256" s="137" customFormat="1" ht="13.5" customHeight="1">
      <c r="A16" s="238"/>
      <c r="B16" s="239"/>
      <c r="C16" s="239"/>
      <c r="D16" s="240" t="s">
        <v>29</v>
      </c>
      <c r="E16" s="239"/>
      <c r="F16" s="241"/>
      <c r="G16" s="149"/>
      <c r="H16" s="242"/>
      <c r="I16" s="243"/>
      <c r="J16" s="244"/>
      <c r="K16" s="245"/>
      <c r="L16" s="246"/>
      <c r="M16" s="246"/>
      <c r="N16" s="246"/>
      <c r="O16" s="246"/>
      <c r="P16" s="246"/>
      <c r="Q16" s="246"/>
      <c r="R16" s="246"/>
      <c r="S16" s="246"/>
      <c r="T16" s="246"/>
      <c r="U16" s="246"/>
      <c r="V16" s="246"/>
      <c r="W16" s="246"/>
      <c r="X16" s="246"/>
      <c r="Y16" s="246"/>
      <c r="Z16" s="246"/>
      <c r="AA16" s="246"/>
      <c r="AB16" s="246"/>
      <c r="AC16" s="246"/>
      <c r="AD16" s="246"/>
      <c r="AE16" s="246"/>
      <c r="AF16" s="246"/>
      <c r="AG16" s="246"/>
      <c r="AH16" s="246"/>
      <c r="AI16" s="246"/>
      <c r="AJ16" s="246"/>
      <c r="AK16" s="246"/>
      <c r="AL16" s="246"/>
      <c r="AM16" s="246"/>
      <c r="AN16" s="246"/>
      <c r="AO16" s="246"/>
      <c r="AP16" s="246"/>
      <c r="AQ16" s="246"/>
      <c r="AR16" s="246"/>
      <c r="AS16" s="246"/>
      <c r="AT16" s="246"/>
      <c r="AU16" s="246"/>
      <c r="AV16" s="246"/>
      <c r="AW16" s="246"/>
      <c r="AX16" s="246"/>
      <c r="AY16" s="246"/>
      <c r="AZ16" s="246"/>
      <c r="BA16" s="246"/>
      <c r="BB16" s="246"/>
      <c r="BC16" s="246"/>
      <c r="BD16" s="246"/>
      <c r="BE16" s="246"/>
      <c r="BF16" s="246"/>
      <c r="BG16" s="246"/>
      <c r="BH16" s="246"/>
      <c r="BI16" s="246"/>
      <c r="BJ16" s="246"/>
      <c r="BK16" s="246"/>
      <c r="BL16" s="246"/>
      <c r="BM16" s="246"/>
      <c r="BN16" s="246"/>
      <c r="BO16" s="246"/>
      <c r="BP16" s="246"/>
      <c r="BQ16" s="246"/>
      <c r="BR16" s="246"/>
      <c r="BS16" s="246"/>
      <c r="BT16" s="246"/>
      <c r="BU16" s="246"/>
      <c r="BV16" s="246"/>
      <c r="BW16" s="246"/>
      <c r="BX16" s="246"/>
      <c r="BY16" s="246"/>
      <c r="BZ16" s="246"/>
      <c r="CA16" s="246"/>
      <c r="CB16" s="246"/>
      <c r="CC16" s="246"/>
      <c r="CD16" s="246"/>
      <c r="CE16" s="246"/>
      <c r="CF16" s="246"/>
      <c r="CG16" s="246"/>
      <c r="CH16" s="246"/>
      <c r="CI16" s="246"/>
      <c r="CJ16" s="246"/>
      <c r="CK16" s="246"/>
      <c r="CL16" s="246"/>
      <c r="CM16" s="246"/>
      <c r="CN16" s="246"/>
      <c r="CO16" s="246"/>
      <c r="CP16" s="246"/>
      <c r="CQ16" s="246"/>
      <c r="CR16" s="246"/>
      <c r="CS16" s="246"/>
      <c r="CT16" s="246"/>
      <c r="CU16" s="246"/>
      <c r="CV16" s="246"/>
      <c r="CW16" s="246"/>
      <c r="CX16" s="246"/>
      <c r="CY16" s="246"/>
      <c r="CZ16" s="246"/>
      <c r="DA16" s="246"/>
      <c r="DB16" s="246"/>
      <c r="DC16" s="246"/>
      <c r="DD16" s="246"/>
      <c r="DE16" s="246"/>
      <c r="DF16" s="246"/>
      <c r="DG16" s="246"/>
      <c r="DH16" s="246"/>
      <c r="DI16" s="246"/>
      <c r="DJ16" s="246"/>
      <c r="DK16" s="246"/>
      <c r="DL16" s="246"/>
      <c r="DM16" s="246"/>
      <c r="DN16" s="246"/>
      <c r="DO16" s="246"/>
      <c r="DP16" s="246"/>
      <c r="DQ16" s="246"/>
      <c r="DR16" s="246"/>
      <c r="DS16" s="246"/>
      <c r="DT16" s="246"/>
      <c r="DU16" s="246"/>
      <c r="DV16" s="246"/>
      <c r="DW16" s="246"/>
      <c r="DX16" s="246"/>
      <c r="DY16" s="246"/>
      <c r="DZ16" s="246"/>
      <c r="EA16" s="246"/>
      <c r="EB16" s="246"/>
      <c r="EC16" s="246"/>
      <c r="ED16" s="246"/>
      <c r="EE16" s="246"/>
      <c r="EF16" s="246"/>
      <c r="EG16" s="246"/>
      <c r="EH16" s="246"/>
      <c r="EI16" s="246"/>
      <c r="EJ16" s="246"/>
      <c r="EK16" s="246"/>
      <c r="EL16" s="246"/>
      <c r="EM16" s="246"/>
      <c r="EN16" s="246"/>
      <c r="EO16" s="246"/>
      <c r="EP16" s="246"/>
      <c r="EQ16" s="246"/>
      <c r="ER16" s="246"/>
      <c r="ES16" s="246"/>
      <c r="ET16" s="246"/>
      <c r="EU16" s="246"/>
      <c r="EV16" s="246"/>
      <c r="EW16" s="246"/>
      <c r="EX16" s="246"/>
      <c r="EY16" s="246"/>
      <c r="EZ16" s="246"/>
      <c r="FA16" s="246"/>
      <c r="FB16" s="246"/>
      <c r="FC16" s="246"/>
      <c r="FD16" s="246"/>
      <c r="FE16" s="246"/>
      <c r="FF16" s="246"/>
      <c r="FG16" s="246"/>
      <c r="FH16" s="246"/>
      <c r="FI16" s="246"/>
      <c r="FJ16" s="246"/>
      <c r="FK16" s="246"/>
      <c r="FL16" s="246"/>
      <c r="FM16" s="246"/>
      <c r="FN16" s="246"/>
      <c r="FO16" s="246"/>
      <c r="FP16" s="246"/>
      <c r="FQ16" s="246"/>
      <c r="FR16" s="246"/>
      <c r="FS16" s="246"/>
      <c r="FT16" s="246"/>
      <c r="FU16" s="246"/>
      <c r="FV16" s="246"/>
      <c r="FW16" s="246"/>
      <c r="FX16" s="246"/>
      <c r="FY16" s="246"/>
      <c r="FZ16" s="246"/>
      <c r="GA16" s="246"/>
      <c r="GB16" s="246"/>
      <c r="GC16" s="246"/>
      <c r="GD16" s="246"/>
      <c r="GE16" s="246"/>
      <c r="GF16" s="246"/>
      <c r="GG16" s="246"/>
      <c r="GH16" s="246"/>
      <c r="GI16" s="246"/>
      <c r="GJ16" s="246"/>
      <c r="GK16" s="246"/>
      <c r="GL16" s="246"/>
      <c r="GM16" s="246"/>
      <c r="GN16" s="246"/>
      <c r="GO16" s="246"/>
      <c r="GP16" s="246"/>
      <c r="GQ16" s="246"/>
      <c r="GR16" s="246"/>
      <c r="GS16" s="246"/>
      <c r="GT16" s="246"/>
      <c r="GU16" s="246"/>
      <c r="GV16" s="246"/>
      <c r="GW16" s="246"/>
      <c r="GX16" s="246"/>
      <c r="GY16" s="246"/>
      <c r="GZ16" s="246"/>
      <c r="HA16" s="246"/>
      <c r="HB16" s="246"/>
      <c r="HC16" s="246"/>
      <c r="HD16" s="246"/>
      <c r="HE16" s="246"/>
      <c r="HF16" s="246"/>
      <c r="HG16" s="246"/>
      <c r="HH16" s="246"/>
      <c r="HI16" s="246"/>
      <c r="HJ16" s="246"/>
      <c r="HK16" s="246"/>
      <c r="HL16" s="246"/>
      <c r="HM16" s="246"/>
      <c r="HN16" s="246"/>
      <c r="HO16" s="246"/>
      <c r="HP16" s="246"/>
      <c r="HQ16" s="246"/>
      <c r="HR16" s="246"/>
      <c r="HS16" s="246"/>
      <c r="HT16" s="246"/>
      <c r="HU16" s="246"/>
      <c r="HV16" s="246"/>
      <c r="HW16" s="246"/>
      <c r="HX16" s="246"/>
      <c r="HY16" s="246"/>
      <c r="HZ16" s="246"/>
      <c r="IA16" s="246"/>
      <c r="IB16" s="246"/>
      <c r="IC16" s="246"/>
      <c r="ID16" s="246"/>
      <c r="IE16" s="246"/>
      <c r="IF16" s="246"/>
      <c r="IG16" s="246"/>
      <c r="IH16" s="246"/>
      <c r="II16" s="246"/>
      <c r="IJ16" s="246"/>
      <c r="IK16" s="246"/>
      <c r="IL16" s="246"/>
      <c r="IM16" s="246"/>
      <c r="IN16" s="246"/>
      <c r="IO16" s="246"/>
      <c r="IP16" s="246"/>
      <c r="IQ16" s="246"/>
      <c r="IR16" s="246"/>
      <c r="IS16" s="246"/>
      <c r="IT16" s="246"/>
      <c r="IU16" s="246"/>
      <c r="IV16" s="246"/>
    </row>
    <row r="17" spans="1:256" s="137" customFormat="1" ht="13.5" customHeight="1">
      <c r="A17" s="238"/>
      <c r="B17" s="239"/>
      <c r="C17" s="239"/>
      <c r="D17" s="240" t="s">
        <v>30</v>
      </c>
      <c r="E17" s="239"/>
      <c r="F17" s="241">
        <f>(7.18*3.02)*0.1</f>
        <v>2.1683599999999998</v>
      </c>
      <c r="G17" s="149"/>
      <c r="H17" s="242"/>
      <c r="I17" s="243"/>
      <c r="J17" s="244"/>
      <c r="K17" s="245"/>
      <c r="L17" s="246"/>
      <c r="M17" s="246"/>
      <c r="N17" s="246"/>
      <c r="O17" s="246"/>
      <c r="P17" s="246"/>
      <c r="Q17" s="246"/>
      <c r="R17" s="246"/>
      <c r="S17" s="246"/>
      <c r="T17" s="246"/>
      <c r="U17" s="246"/>
      <c r="V17" s="246"/>
      <c r="W17" s="246"/>
      <c r="X17" s="246"/>
      <c r="Y17" s="246"/>
      <c r="Z17" s="246"/>
      <c r="AA17" s="246"/>
      <c r="AB17" s="246"/>
      <c r="AC17" s="246"/>
      <c r="AD17" s="246"/>
      <c r="AE17" s="246"/>
      <c r="AF17" s="246"/>
      <c r="AG17" s="246"/>
      <c r="AH17" s="246"/>
      <c r="AI17" s="246"/>
      <c r="AJ17" s="246"/>
      <c r="AK17" s="246"/>
      <c r="AL17" s="246"/>
      <c r="AM17" s="246"/>
      <c r="AN17" s="246"/>
      <c r="AO17" s="246"/>
      <c r="AP17" s="246"/>
      <c r="AQ17" s="246"/>
      <c r="AR17" s="246"/>
      <c r="AS17" s="246"/>
      <c r="AT17" s="246"/>
      <c r="AU17" s="246"/>
      <c r="AV17" s="246"/>
      <c r="AW17" s="246"/>
      <c r="AX17" s="246"/>
      <c r="AY17" s="246"/>
      <c r="AZ17" s="246"/>
      <c r="BA17" s="246"/>
      <c r="BB17" s="246"/>
      <c r="BC17" s="246"/>
      <c r="BD17" s="246"/>
      <c r="BE17" s="246"/>
      <c r="BF17" s="246"/>
      <c r="BG17" s="246"/>
      <c r="BH17" s="246"/>
      <c r="BI17" s="246"/>
      <c r="BJ17" s="246"/>
      <c r="BK17" s="246"/>
      <c r="BL17" s="246"/>
      <c r="BM17" s="246"/>
      <c r="BN17" s="246"/>
      <c r="BO17" s="246"/>
      <c r="BP17" s="246"/>
      <c r="BQ17" s="246"/>
      <c r="BR17" s="246"/>
      <c r="BS17" s="246"/>
      <c r="BT17" s="246"/>
      <c r="BU17" s="246"/>
      <c r="BV17" s="246"/>
      <c r="BW17" s="246"/>
      <c r="BX17" s="246"/>
      <c r="BY17" s="246"/>
      <c r="BZ17" s="246"/>
      <c r="CA17" s="246"/>
      <c r="CB17" s="246"/>
      <c r="CC17" s="246"/>
      <c r="CD17" s="246"/>
      <c r="CE17" s="246"/>
      <c r="CF17" s="246"/>
      <c r="CG17" s="246"/>
      <c r="CH17" s="246"/>
      <c r="CI17" s="246"/>
      <c r="CJ17" s="246"/>
      <c r="CK17" s="246"/>
      <c r="CL17" s="246"/>
      <c r="CM17" s="246"/>
      <c r="CN17" s="246"/>
      <c r="CO17" s="246"/>
      <c r="CP17" s="246"/>
      <c r="CQ17" s="246"/>
      <c r="CR17" s="246"/>
      <c r="CS17" s="246"/>
      <c r="CT17" s="246"/>
      <c r="CU17" s="246"/>
      <c r="CV17" s="246"/>
      <c r="CW17" s="246"/>
      <c r="CX17" s="246"/>
      <c r="CY17" s="246"/>
      <c r="CZ17" s="246"/>
      <c r="DA17" s="246"/>
      <c r="DB17" s="246"/>
      <c r="DC17" s="246"/>
      <c r="DD17" s="246"/>
      <c r="DE17" s="246"/>
      <c r="DF17" s="246"/>
      <c r="DG17" s="246"/>
      <c r="DH17" s="246"/>
      <c r="DI17" s="246"/>
      <c r="DJ17" s="246"/>
      <c r="DK17" s="246"/>
      <c r="DL17" s="246"/>
      <c r="DM17" s="246"/>
      <c r="DN17" s="246"/>
      <c r="DO17" s="246"/>
      <c r="DP17" s="246"/>
      <c r="DQ17" s="246"/>
      <c r="DR17" s="246"/>
      <c r="DS17" s="246"/>
      <c r="DT17" s="246"/>
      <c r="DU17" s="246"/>
      <c r="DV17" s="246"/>
      <c r="DW17" s="246"/>
      <c r="DX17" s="246"/>
      <c r="DY17" s="246"/>
      <c r="DZ17" s="246"/>
      <c r="EA17" s="246"/>
      <c r="EB17" s="246"/>
      <c r="EC17" s="246"/>
      <c r="ED17" s="246"/>
      <c r="EE17" s="246"/>
      <c r="EF17" s="246"/>
      <c r="EG17" s="246"/>
      <c r="EH17" s="246"/>
      <c r="EI17" s="246"/>
      <c r="EJ17" s="246"/>
      <c r="EK17" s="246"/>
      <c r="EL17" s="246"/>
      <c r="EM17" s="246"/>
      <c r="EN17" s="246"/>
      <c r="EO17" s="246"/>
      <c r="EP17" s="246"/>
      <c r="EQ17" s="246"/>
      <c r="ER17" s="246"/>
      <c r="ES17" s="246"/>
      <c r="ET17" s="246"/>
      <c r="EU17" s="246"/>
      <c r="EV17" s="246"/>
      <c r="EW17" s="246"/>
      <c r="EX17" s="246"/>
      <c r="EY17" s="246"/>
      <c r="EZ17" s="246"/>
      <c r="FA17" s="246"/>
      <c r="FB17" s="246"/>
      <c r="FC17" s="246"/>
      <c r="FD17" s="246"/>
      <c r="FE17" s="246"/>
      <c r="FF17" s="246"/>
      <c r="FG17" s="246"/>
      <c r="FH17" s="246"/>
      <c r="FI17" s="246"/>
      <c r="FJ17" s="246"/>
      <c r="FK17" s="246"/>
      <c r="FL17" s="246"/>
      <c r="FM17" s="246"/>
      <c r="FN17" s="246"/>
      <c r="FO17" s="246"/>
      <c r="FP17" s="246"/>
      <c r="FQ17" s="246"/>
      <c r="FR17" s="246"/>
      <c r="FS17" s="246"/>
      <c r="FT17" s="246"/>
      <c r="FU17" s="246"/>
      <c r="FV17" s="246"/>
      <c r="FW17" s="246"/>
      <c r="FX17" s="246"/>
      <c r="FY17" s="246"/>
      <c r="FZ17" s="246"/>
      <c r="GA17" s="246"/>
      <c r="GB17" s="246"/>
      <c r="GC17" s="246"/>
      <c r="GD17" s="246"/>
      <c r="GE17" s="246"/>
      <c r="GF17" s="246"/>
      <c r="GG17" s="246"/>
      <c r="GH17" s="246"/>
      <c r="GI17" s="246"/>
      <c r="GJ17" s="246"/>
      <c r="GK17" s="246"/>
      <c r="GL17" s="246"/>
      <c r="GM17" s="246"/>
      <c r="GN17" s="246"/>
      <c r="GO17" s="246"/>
      <c r="GP17" s="246"/>
      <c r="GQ17" s="246"/>
      <c r="GR17" s="246"/>
      <c r="GS17" s="246"/>
      <c r="GT17" s="246"/>
      <c r="GU17" s="246"/>
      <c r="GV17" s="246"/>
      <c r="GW17" s="246"/>
      <c r="GX17" s="246"/>
      <c r="GY17" s="246"/>
      <c r="GZ17" s="246"/>
      <c r="HA17" s="246"/>
      <c r="HB17" s="246"/>
      <c r="HC17" s="246"/>
      <c r="HD17" s="246"/>
      <c r="HE17" s="246"/>
      <c r="HF17" s="246"/>
      <c r="HG17" s="246"/>
      <c r="HH17" s="246"/>
      <c r="HI17" s="246"/>
      <c r="HJ17" s="246"/>
      <c r="HK17" s="246"/>
      <c r="HL17" s="246"/>
      <c r="HM17" s="246"/>
      <c r="HN17" s="246"/>
      <c r="HO17" s="246"/>
      <c r="HP17" s="246"/>
      <c r="HQ17" s="246"/>
      <c r="HR17" s="246"/>
      <c r="HS17" s="246"/>
      <c r="HT17" s="246"/>
      <c r="HU17" s="246"/>
      <c r="HV17" s="246"/>
      <c r="HW17" s="246"/>
      <c r="HX17" s="246"/>
      <c r="HY17" s="246"/>
      <c r="HZ17" s="246"/>
      <c r="IA17" s="246"/>
      <c r="IB17" s="246"/>
      <c r="IC17" s="246"/>
      <c r="ID17" s="246"/>
      <c r="IE17" s="246"/>
      <c r="IF17" s="246"/>
      <c r="IG17" s="246"/>
      <c r="IH17" s="246"/>
      <c r="II17" s="246"/>
      <c r="IJ17" s="246"/>
      <c r="IK17" s="246"/>
      <c r="IL17" s="246"/>
      <c r="IM17" s="246"/>
      <c r="IN17" s="246"/>
      <c r="IO17" s="246"/>
      <c r="IP17" s="246"/>
      <c r="IQ17" s="246"/>
      <c r="IR17" s="246"/>
      <c r="IS17" s="246"/>
      <c r="IT17" s="246"/>
      <c r="IU17" s="246"/>
      <c r="IV17" s="246"/>
    </row>
    <row r="18" spans="1:256" s="148" customFormat="1" ht="13.5" customHeight="1">
      <c r="A18" s="222">
        <v>3</v>
      </c>
      <c r="B18" s="230" t="s">
        <v>26</v>
      </c>
      <c r="C18" s="223" t="s">
        <v>31</v>
      </c>
      <c r="D18" s="223" t="s">
        <v>32</v>
      </c>
      <c r="E18" s="223" t="s">
        <v>28</v>
      </c>
      <c r="F18" s="247">
        <f>SUM(F20)</f>
        <v>1.0841799999999999</v>
      </c>
      <c r="G18" s="5"/>
      <c r="H18" s="248">
        <f>F18*G18</f>
        <v>0</v>
      </c>
      <c r="I18" s="227" t="s">
        <v>33</v>
      </c>
      <c r="K18" s="237"/>
      <c r="L18" s="237"/>
      <c r="U18" s="249"/>
      <c r="V18" s="249"/>
      <c r="W18" s="249"/>
      <c r="X18" s="249"/>
    </row>
    <row r="19" spans="1:256" s="137" customFormat="1" ht="13.5" customHeight="1">
      <c r="A19" s="238"/>
      <c r="B19" s="239"/>
      <c r="C19" s="239"/>
      <c r="D19" s="240" t="s">
        <v>34</v>
      </c>
      <c r="E19" s="239"/>
      <c r="F19" s="241"/>
      <c r="G19" s="149"/>
      <c r="H19" s="242"/>
      <c r="I19" s="243"/>
      <c r="J19" s="244"/>
      <c r="K19" s="245"/>
      <c r="L19" s="246"/>
      <c r="M19" s="246"/>
      <c r="N19" s="246"/>
      <c r="O19" s="246"/>
      <c r="P19" s="246"/>
      <c r="Q19" s="246"/>
      <c r="R19" s="246"/>
      <c r="S19" s="246"/>
      <c r="T19" s="246"/>
      <c r="U19" s="246"/>
      <c r="V19" s="246"/>
      <c r="W19" s="246"/>
      <c r="X19" s="246"/>
      <c r="Y19" s="246"/>
      <c r="Z19" s="246"/>
      <c r="AA19" s="246"/>
      <c r="AB19" s="246"/>
      <c r="AC19" s="246"/>
      <c r="AD19" s="246"/>
      <c r="AE19" s="246"/>
      <c r="AF19" s="246"/>
      <c r="AG19" s="246"/>
      <c r="AH19" s="246"/>
      <c r="AI19" s="246"/>
      <c r="AJ19" s="246"/>
      <c r="AK19" s="246"/>
      <c r="AL19" s="246"/>
      <c r="AM19" s="246"/>
      <c r="AN19" s="246"/>
      <c r="AO19" s="246"/>
      <c r="AP19" s="246"/>
      <c r="AQ19" s="246"/>
      <c r="AR19" s="246"/>
      <c r="AS19" s="246"/>
      <c r="AT19" s="246"/>
      <c r="AU19" s="246"/>
      <c r="AV19" s="246"/>
      <c r="AW19" s="246"/>
      <c r="AX19" s="246"/>
      <c r="AY19" s="246"/>
      <c r="AZ19" s="246"/>
      <c r="BA19" s="246"/>
      <c r="BB19" s="246"/>
      <c r="BC19" s="246"/>
      <c r="BD19" s="246"/>
      <c r="BE19" s="246"/>
      <c r="BF19" s="246"/>
      <c r="BG19" s="246"/>
      <c r="BH19" s="246"/>
      <c r="BI19" s="246"/>
      <c r="BJ19" s="246"/>
      <c r="BK19" s="246"/>
      <c r="BL19" s="246"/>
      <c r="BM19" s="246"/>
      <c r="BN19" s="246"/>
      <c r="BO19" s="246"/>
      <c r="BP19" s="246"/>
      <c r="BQ19" s="246"/>
      <c r="BR19" s="246"/>
      <c r="BS19" s="246"/>
      <c r="BT19" s="246"/>
      <c r="BU19" s="246"/>
      <c r="BV19" s="246"/>
      <c r="BW19" s="246"/>
      <c r="BX19" s="246"/>
      <c r="BY19" s="246"/>
      <c r="BZ19" s="246"/>
      <c r="CA19" s="246"/>
      <c r="CB19" s="246"/>
      <c r="CC19" s="246"/>
      <c r="CD19" s="246"/>
      <c r="CE19" s="246"/>
      <c r="CF19" s="246"/>
      <c r="CG19" s="246"/>
      <c r="CH19" s="246"/>
      <c r="CI19" s="246"/>
      <c r="CJ19" s="246"/>
      <c r="CK19" s="246"/>
      <c r="CL19" s="246"/>
      <c r="CM19" s="246"/>
      <c r="CN19" s="246"/>
      <c r="CO19" s="246"/>
      <c r="CP19" s="246"/>
      <c r="CQ19" s="246"/>
      <c r="CR19" s="246"/>
      <c r="CS19" s="246"/>
      <c r="CT19" s="246"/>
      <c r="CU19" s="246"/>
      <c r="CV19" s="246"/>
      <c r="CW19" s="246"/>
      <c r="CX19" s="246"/>
      <c r="CY19" s="246"/>
      <c r="CZ19" s="246"/>
      <c r="DA19" s="246"/>
      <c r="DB19" s="246"/>
      <c r="DC19" s="246"/>
      <c r="DD19" s="246"/>
      <c r="DE19" s="246"/>
      <c r="DF19" s="246"/>
      <c r="DG19" s="246"/>
      <c r="DH19" s="246"/>
      <c r="DI19" s="246"/>
      <c r="DJ19" s="246"/>
      <c r="DK19" s="246"/>
      <c r="DL19" s="246"/>
      <c r="DM19" s="246"/>
      <c r="DN19" s="246"/>
      <c r="DO19" s="246"/>
      <c r="DP19" s="246"/>
      <c r="DQ19" s="246"/>
      <c r="DR19" s="246"/>
      <c r="DS19" s="246"/>
      <c r="DT19" s="246"/>
      <c r="DU19" s="246"/>
      <c r="DV19" s="246"/>
      <c r="DW19" s="246"/>
      <c r="DX19" s="246"/>
      <c r="DY19" s="246"/>
      <c r="DZ19" s="246"/>
      <c r="EA19" s="246"/>
      <c r="EB19" s="246"/>
      <c r="EC19" s="246"/>
      <c r="ED19" s="246"/>
      <c r="EE19" s="246"/>
      <c r="EF19" s="246"/>
      <c r="EG19" s="246"/>
      <c r="EH19" s="246"/>
      <c r="EI19" s="246"/>
      <c r="EJ19" s="246"/>
      <c r="EK19" s="246"/>
      <c r="EL19" s="246"/>
      <c r="EM19" s="246"/>
      <c r="EN19" s="246"/>
      <c r="EO19" s="246"/>
      <c r="EP19" s="246"/>
      <c r="EQ19" s="246"/>
      <c r="ER19" s="246"/>
      <c r="ES19" s="246"/>
      <c r="ET19" s="246"/>
      <c r="EU19" s="246"/>
      <c r="EV19" s="246"/>
      <c r="EW19" s="246"/>
      <c r="EX19" s="246"/>
      <c r="EY19" s="246"/>
      <c r="EZ19" s="246"/>
      <c r="FA19" s="246"/>
      <c r="FB19" s="246"/>
      <c r="FC19" s="246"/>
      <c r="FD19" s="246"/>
      <c r="FE19" s="246"/>
      <c r="FF19" s="246"/>
      <c r="FG19" s="246"/>
      <c r="FH19" s="246"/>
      <c r="FI19" s="246"/>
      <c r="FJ19" s="246"/>
      <c r="FK19" s="246"/>
      <c r="FL19" s="246"/>
      <c r="FM19" s="246"/>
      <c r="FN19" s="246"/>
      <c r="FO19" s="246"/>
      <c r="FP19" s="246"/>
      <c r="FQ19" s="246"/>
      <c r="FR19" s="246"/>
      <c r="FS19" s="246"/>
      <c r="FT19" s="246"/>
      <c r="FU19" s="246"/>
      <c r="FV19" s="246"/>
      <c r="FW19" s="246"/>
      <c r="FX19" s="246"/>
      <c r="FY19" s="246"/>
      <c r="FZ19" s="246"/>
      <c r="GA19" s="246"/>
      <c r="GB19" s="246"/>
      <c r="GC19" s="246"/>
      <c r="GD19" s="246"/>
      <c r="GE19" s="246"/>
      <c r="GF19" s="246"/>
      <c r="GG19" s="246"/>
      <c r="GH19" s="246"/>
      <c r="GI19" s="246"/>
      <c r="GJ19" s="246"/>
      <c r="GK19" s="246"/>
      <c r="GL19" s="246"/>
      <c r="GM19" s="246"/>
      <c r="GN19" s="246"/>
      <c r="GO19" s="246"/>
      <c r="GP19" s="246"/>
      <c r="GQ19" s="246"/>
      <c r="GR19" s="246"/>
      <c r="GS19" s="246"/>
      <c r="GT19" s="246"/>
      <c r="GU19" s="246"/>
      <c r="GV19" s="246"/>
      <c r="GW19" s="246"/>
      <c r="GX19" s="246"/>
      <c r="GY19" s="246"/>
      <c r="GZ19" s="246"/>
      <c r="HA19" s="246"/>
      <c r="HB19" s="246"/>
      <c r="HC19" s="246"/>
      <c r="HD19" s="246"/>
      <c r="HE19" s="246"/>
      <c r="HF19" s="246"/>
      <c r="HG19" s="246"/>
      <c r="HH19" s="246"/>
      <c r="HI19" s="246"/>
      <c r="HJ19" s="246"/>
      <c r="HK19" s="246"/>
      <c r="HL19" s="246"/>
      <c r="HM19" s="246"/>
      <c r="HN19" s="246"/>
      <c r="HO19" s="246"/>
      <c r="HP19" s="246"/>
      <c r="HQ19" s="246"/>
      <c r="HR19" s="246"/>
      <c r="HS19" s="246"/>
      <c r="HT19" s="246"/>
      <c r="HU19" s="246"/>
      <c r="HV19" s="246"/>
      <c r="HW19" s="246"/>
      <c r="HX19" s="246"/>
      <c r="HY19" s="246"/>
      <c r="HZ19" s="246"/>
      <c r="IA19" s="246"/>
      <c r="IB19" s="246"/>
      <c r="IC19" s="246"/>
      <c r="ID19" s="246"/>
      <c r="IE19" s="246"/>
      <c r="IF19" s="246"/>
      <c r="IG19" s="246"/>
      <c r="IH19" s="246"/>
      <c r="II19" s="246"/>
      <c r="IJ19" s="246"/>
      <c r="IK19" s="246"/>
      <c r="IL19" s="246"/>
      <c r="IM19" s="246"/>
      <c r="IN19" s="246"/>
      <c r="IO19" s="246"/>
      <c r="IP19" s="246"/>
      <c r="IQ19" s="246"/>
      <c r="IR19" s="246"/>
      <c r="IS19" s="246"/>
      <c r="IT19" s="246"/>
      <c r="IU19" s="246"/>
      <c r="IV19" s="246"/>
    </row>
    <row r="20" spans="1:256" s="137" customFormat="1" ht="13.5" customHeight="1">
      <c r="A20" s="238"/>
      <c r="B20" s="239"/>
      <c r="C20" s="239"/>
      <c r="D20" s="240" t="s">
        <v>35</v>
      </c>
      <c r="E20" s="239"/>
      <c r="F20" s="241">
        <f>(7.18*3.02)*0.05</f>
        <v>1.0841799999999999</v>
      </c>
      <c r="G20" s="149"/>
      <c r="H20" s="242"/>
      <c r="I20" s="243"/>
      <c r="J20" s="244"/>
      <c r="K20" s="245"/>
      <c r="L20" s="246"/>
      <c r="M20" s="246"/>
      <c r="N20" s="246"/>
      <c r="O20" s="246"/>
      <c r="P20" s="246"/>
      <c r="Q20" s="246"/>
      <c r="R20" s="246"/>
      <c r="S20" s="246"/>
      <c r="T20" s="246"/>
      <c r="U20" s="246"/>
      <c r="V20" s="246"/>
      <c r="W20" s="246"/>
      <c r="X20" s="246"/>
      <c r="Y20" s="246"/>
      <c r="Z20" s="246"/>
      <c r="AA20" s="246"/>
      <c r="AB20" s="246"/>
      <c r="AC20" s="246"/>
      <c r="AD20" s="246"/>
      <c r="AE20" s="246"/>
      <c r="AF20" s="246"/>
      <c r="AG20" s="246"/>
      <c r="AH20" s="246"/>
      <c r="AI20" s="246"/>
      <c r="AJ20" s="246"/>
      <c r="AK20" s="246"/>
      <c r="AL20" s="246"/>
      <c r="AM20" s="246"/>
      <c r="AN20" s="246"/>
      <c r="AO20" s="246"/>
      <c r="AP20" s="246"/>
      <c r="AQ20" s="246"/>
      <c r="AR20" s="246"/>
      <c r="AS20" s="246"/>
      <c r="AT20" s="246"/>
      <c r="AU20" s="246"/>
      <c r="AV20" s="246"/>
      <c r="AW20" s="246"/>
      <c r="AX20" s="246"/>
      <c r="AY20" s="246"/>
      <c r="AZ20" s="246"/>
      <c r="BA20" s="246"/>
      <c r="BB20" s="246"/>
      <c r="BC20" s="246"/>
      <c r="BD20" s="246"/>
      <c r="BE20" s="246"/>
      <c r="BF20" s="246"/>
      <c r="BG20" s="246"/>
      <c r="BH20" s="246"/>
      <c r="BI20" s="246"/>
      <c r="BJ20" s="246"/>
      <c r="BK20" s="246"/>
      <c r="BL20" s="246"/>
      <c r="BM20" s="246"/>
      <c r="BN20" s="246"/>
      <c r="BO20" s="246"/>
      <c r="BP20" s="246"/>
      <c r="BQ20" s="246"/>
      <c r="BR20" s="246"/>
      <c r="BS20" s="246"/>
      <c r="BT20" s="246"/>
      <c r="BU20" s="246"/>
      <c r="BV20" s="246"/>
      <c r="BW20" s="246"/>
      <c r="BX20" s="246"/>
      <c r="BY20" s="246"/>
      <c r="BZ20" s="246"/>
      <c r="CA20" s="246"/>
      <c r="CB20" s="246"/>
      <c r="CC20" s="246"/>
      <c r="CD20" s="246"/>
      <c r="CE20" s="246"/>
      <c r="CF20" s="246"/>
      <c r="CG20" s="246"/>
      <c r="CH20" s="246"/>
      <c r="CI20" s="246"/>
      <c r="CJ20" s="246"/>
      <c r="CK20" s="246"/>
      <c r="CL20" s="246"/>
      <c r="CM20" s="246"/>
      <c r="CN20" s="246"/>
      <c r="CO20" s="246"/>
      <c r="CP20" s="246"/>
      <c r="CQ20" s="246"/>
      <c r="CR20" s="246"/>
      <c r="CS20" s="246"/>
      <c r="CT20" s="246"/>
      <c r="CU20" s="246"/>
      <c r="CV20" s="246"/>
      <c r="CW20" s="246"/>
      <c r="CX20" s="246"/>
      <c r="CY20" s="246"/>
      <c r="CZ20" s="246"/>
      <c r="DA20" s="246"/>
      <c r="DB20" s="246"/>
      <c r="DC20" s="246"/>
      <c r="DD20" s="246"/>
      <c r="DE20" s="246"/>
      <c r="DF20" s="246"/>
      <c r="DG20" s="246"/>
      <c r="DH20" s="246"/>
      <c r="DI20" s="246"/>
      <c r="DJ20" s="246"/>
      <c r="DK20" s="246"/>
      <c r="DL20" s="246"/>
      <c r="DM20" s="246"/>
      <c r="DN20" s="246"/>
      <c r="DO20" s="246"/>
      <c r="DP20" s="246"/>
      <c r="DQ20" s="246"/>
      <c r="DR20" s="246"/>
      <c r="DS20" s="246"/>
      <c r="DT20" s="246"/>
      <c r="DU20" s="246"/>
      <c r="DV20" s="246"/>
      <c r="DW20" s="246"/>
      <c r="DX20" s="246"/>
      <c r="DY20" s="246"/>
      <c r="DZ20" s="246"/>
      <c r="EA20" s="246"/>
      <c r="EB20" s="246"/>
      <c r="EC20" s="246"/>
      <c r="ED20" s="246"/>
      <c r="EE20" s="246"/>
      <c r="EF20" s="246"/>
      <c r="EG20" s="246"/>
      <c r="EH20" s="246"/>
      <c r="EI20" s="246"/>
      <c r="EJ20" s="246"/>
      <c r="EK20" s="246"/>
      <c r="EL20" s="246"/>
      <c r="EM20" s="246"/>
      <c r="EN20" s="246"/>
      <c r="EO20" s="246"/>
      <c r="EP20" s="246"/>
      <c r="EQ20" s="246"/>
      <c r="ER20" s="246"/>
      <c r="ES20" s="246"/>
      <c r="ET20" s="246"/>
      <c r="EU20" s="246"/>
      <c r="EV20" s="246"/>
      <c r="EW20" s="246"/>
      <c r="EX20" s="246"/>
      <c r="EY20" s="246"/>
      <c r="EZ20" s="246"/>
      <c r="FA20" s="246"/>
      <c r="FB20" s="246"/>
      <c r="FC20" s="246"/>
      <c r="FD20" s="246"/>
      <c r="FE20" s="246"/>
      <c r="FF20" s="246"/>
      <c r="FG20" s="246"/>
      <c r="FH20" s="246"/>
      <c r="FI20" s="246"/>
      <c r="FJ20" s="246"/>
      <c r="FK20" s="246"/>
      <c r="FL20" s="246"/>
      <c r="FM20" s="246"/>
      <c r="FN20" s="246"/>
      <c r="FO20" s="246"/>
      <c r="FP20" s="246"/>
      <c r="FQ20" s="246"/>
      <c r="FR20" s="246"/>
      <c r="FS20" s="246"/>
      <c r="FT20" s="246"/>
      <c r="FU20" s="246"/>
      <c r="FV20" s="246"/>
      <c r="FW20" s="246"/>
      <c r="FX20" s="246"/>
      <c r="FY20" s="246"/>
      <c r="FZ20" s="246"/>
      <c r="GA20" s="246"/>
      <c r="GB20" s="246"/>
      <c r="GC20" s="246"/>
      <c r="GD20" s="246"/>
      <c r="GE20" s="246"/>
      <c r="GF20" s="246"/>
      <c r="GG20" s="246"/>
      <c r="GH20" s="246"/>
      <c r="GI20" s="246"/>
      <c r="GJ20" s="246"/>
      <c r="GK20" s="246"/>
      <c r="GL20" s="246"/>
      <c r="GM20" s="246"/>
      <c r="GN20" s="246"/>
      <c r="GO20" s="246"/>
      <c r="GP20" s="246"/>
      <c r="GQ20" s="246"/>
      <c r="GR20" s="246"/>
      <c r="GS20" s="246"/>
      <c r="GT20" s="246"/>
      <c r="GU20" s="246"/>
      <c r="GV20" s="246"/>
      <c r="GW20" s="246"/>
      <c r="GX20" s="246"/>
      <c r="GY20" s="246"/>
      <c r="GZ20" s="246"/>
      <c r="HA20" s="246"/>
      <c r="HB20" s="246"/>
      <c r="HC20" s="246"/>
      <c r="HD20" s="246"/>
      <c r="HE20" s="246"/>
      <c r="HF20" s="246"/>
      <c r="HG20" s="246"/>
      <c r="HH20" s="246"/>
      <c r="HI20" s="246"/>
      <c r="HJ20" s="246"/>
      <c r="HK20" s="246"/>
      <c r="HL20" s="246"/>
      <c r="HM20" s="246"/>
      <c r="HN20" s="246"/>
      <c r="HO20" s="246"/>
      <c r="HP20" s="246"/>
      <c r="HQ20" s="246"/>
      <c r="HR20" s="246"/>
      <c r="HS20" s="246"/>
      <c r="HT20" s="246"/>
      <c r="HU20" s="246"/>
      <c r="HV20" s="246"/>
      <c r="HW20" s="246"/>
      <c r="HX20" s="246"/>
      <c r="HY20" s="246"/>
      <c r="HZ20" s="246"/>
      <c r="IA20" s="246"/>
      <c r="IB20" s="246"/>
      <c r="IC20" s="246"/>
      <c r="ID20" s="246"/>
      <c r="IE20" s="246"/>
      <c r="IF20" s="246"/>
      <c r="IG20" s="246"/>
      <c r="IH20" s="246"/>
      <c r="II20" s="246"/>
      <c r="IJ20" s="246"/>
      <c r="IK20" s="246"/>
      <c r="IL20" s="246"/>
      <c r="IM20" s="246"/>
      <c r="IN20" s="246"/>
      <c r="IO20" s="246"/>
      <c r="IP20" s="246"/>
      <c r="IQ20" s="246"/>
      <c r="IR20" s="246"/>
      <c r="IS20" s="246"/>
      <c r="IT20" s="246"/>
      <c r="IU20" s="246"/>
      <c r="IV20" s="246"/>
    </row>
    <row r="21" spans="1:256" s="148" customFormat="1" ht="21" customHeight="1">
      <c r="A21" s="222"/>
      <c r="B21" s="222"/>
      <c r="C21" s="224" t="s">
        <v>36</v>
      </c>
      <c r="D21" s="224" t="s">
        <v>37</v>
      </c>
      <c r="E21" s="224"/>
      <c r="F21" s="225"/>
      <c r="G21" s="3"/>
      <c r="H21" s="226">
        <f>H49+H84+H22+H122</f>
        <v>0</v>
      </c>
      <c r="I21" s="250"/>
      <c r="K21" s="228"/>
    </row>
    <row r="22" spans="1:256" s="148" customFormat="1" ht="13.5" customHeight="1">
      <c r="A22" s="222"/>
      <c r="B22" s="223"/>
      <c r="C22" s="224" t="s">
        <v>38</v>
      </c>
      <c r="D22" s="224" t="s">
        <v>39</v>
      </c>
      <c r="E22" s="224"/>
      <c r="F22" s="225"/>
      <c r="G22" s="3"/>
      <c r="H22" s="226">
        <f>SUM(H23:H48)</f>
        <v>0</v>
      </c>
      <c r="I22" s="227"/>
      <c r="K22" s="228"/>
    </row>
    <row r="23" spans="1:256" s="257" customFormat="1" ht="13.5" customHeight="1">
      <c r="A23" s="150">
        <v>4</v>
      </c>
      <c r="B23" s="231" t="s">
        <v>40</v>
      </c>
      <c r="C23" s="231" t="s">
        <v>41</v>
      </c>
      <c r="D23" s="231" t="s">
        <v>42</v>
      </c>
      <c r="E23" s="231" t="s">
        <v>43</v>
      </c>
      <c r="F23" s="251">
        <f>F24</f>
        <v>1</v>
      </c>
      <c r="G23" s="4"/>
      <c r="H23" s="252">
        <f>F23*G23</f>
        <v>0</v>
      </c>
      <c r="I23" s="253" t="s">
        <v>44</v>
      </c>
      <c r="J23" s="254"/>
      <c r="K23" s="236"/>
      <c r="L23" s="237"/>
      <c r="M23" s="255"/>
      <c r="N23" s="255"/>
      <c r="O23" s="255"/>
      <c r="P23" s="246"/>
      <c r="Q23" s="137"/>
      <c r="R23" s="256"/>
      <c r="S23" s="256"/>
      <c r="T23" s="256"/>
    </row>
    <row r="24" spans="1:256" s="137" customFormat="1" ht="13.5" customHeight="1">
      <c r="A24" s="238"/>
      <c r="B24" s="239"/>
      <c r="C24" s="239"/>
      <c r="D24" s="240" t="s">
        <v>45</v>
      </c>
      <c r="E24" s="239"/>
      <c r="F24" s="241">
        <v>1</v>
      </c>
      <c r="G24" s="149"/>
      <c r="H24" s="242"/>
      <c r="I24" s="243"/>
      <c r="J24" s="254"/>
      <c r="K24" s="245"/>
      <c r="L24" s="246"/>
      <c r="M24" s="246"/>
      <c r="N24" s="246"/>
      <c r="O24" s="246"/>
      <c r="P24" s="246"/>
      <c r="Q24" s="246"/>
      <c r="R24" s="246"/>
      <c r="S24" s="246"/>
      <c r="T24" s="246"/>
      <c r="U24" s="246"/>
      <c r="V24" s="246"/>
      <c r="W24" s="246"/>
      <c r="X24" s="246"/>
      <c r="Y24" s="246"/>
      <c r="Z24" s="246"/>
      <c r="AA24" s="246"/>
      <c r="AB24" s="246"/>
      <c r="AC24" s="246"/>
      <c r="AD24" s="246"/>
      <c r="AE24" s="246"/>
      <c r="AF24" s="246"/>
      <c r="AG24" s="246"/>
      <c r="AH24" s="246"/>
      <c r="AI24" s="246"/>
      <c r="AJ24" s="246"/>
      <c r="AK24" s="246"/>
      <c r="AL24" s="246"/>
      <c r="AM24" s="246"/>
      <c r="AN24" s="246"/>
      <c r="AO24" s="246"/>
      <c r="AP24" s="246"/>
      <c r="AQ24" s="246"/>
      <c r="AR24" s="246"/>
      <c r="AS24" s="246"/>
      <c r="AT24" s="246"/>
      <c r="AU24" s="246"/>
      <c r="AV24" s="246"/>
      <c r="AW24" s="246"/>
      <c r="AX24" s="246"/>
      <c r="AY24" s="246"/>
      <c r="AZ24" s="246"/>
      <c r="BA24" s="246"/>
      <c r="BB24" s="246"/>
      <c r="BC24" s="246"/>
      <c r="BD24" s="246"/>
      <c r="BE24" s="246"/>
      <c r="BF24" s="246"/>
      <c r="BG24" s="246"/>
      <c r="BH24" s="246"/>
      <c r="BI24" s="246"/>
      <c r="BJ24" s="246"/>
      <c r="BK24" s="246"/>
      <c r="BL24" s="246"/>
      <c r="BM24" s="246"/>
      <c r="BN24" s="246"/>
      <c r="BO24" s="246"/>
      <c r="BP24" s="246"/>
      <c r="BQ24" s="246"/>
      <c r="BR24" s="246"/>
      <c r="BS24" s="246"/>
      <c r="BT24" s="246"/>
      <c r="BU24" s="246"/>
      <c r="BV24" s="246"/>
      <c r="BW24" s="246"/>
      <c r="BX24" s="246"/>
      <c r="BY24" s="246"/>
      <c r="BZ24" s="246"/>
      <c r="CA24" s="246"/>
      <c r="CB24" s="246"/>
      <c r="CC24" s="246"/>
      <c r="CD24" s="246"/>
      <c r="CE24" s="246"/>
      <c r="CF24" s="246"/>
      <c r="CG24" s="246"/>
      <c r="CH24" s="246"/>
      <c r="CI24" s="246"/>
      <c r="CJ24" s="246"/>
      <c r="CK24" s="246"/>
      <c r="CL24" s="246"/>
      <c r="CM24" s="246"/>
      <c r="CN24" s="246"/>
      <c r="CO24" s="246"/>
      <c r="CP24" s="246"/>
      <c r="CQ24" s="246"/>
      <c r="CR24" s="246"/>
      <c r="CS24" s="246"/>
      <c r="CT24" s="246"/>
      <c r="CU24" s="246"/>
      <c r="CV24" s="246"/>
      <c r="CW24" s="246"/>
      <c r="CX24" s="246"/>
      <c r="CY24" s="246"/>
      <c r="CZ24" s="246"/>
      <c r="DA24" s="246"/>
      <c r="DB24" s="246"/>
      <c r="DC24" s="246"/>
      <c r="DD24" s="246"/>
      <c r="DE24" s="246"/>
      <c r="DF24" s="246"/>
      <c r="DG24" s="246"/>
      <c r="DH24" s="246"/>
      <c r="DI24" s="246"/>
      <c r="DJ24" s="246"/>
      <c r="DK24" s="246"/>
      <c r="DL24" s="246"/>
      <c r="DM24" s="246"/>
      <c r="DN24" s="246"/>
      <c r="DO24" s="246"/>
      <c r="DP24" s="246"/>
      <c r="DQ24" s="246"/>
      <c r="DR24" s="246"/>
      <c r="DS24" s="246"/>
      <c r="DT24" s="246"/>
      <c r="DU24" s="246"/>
      <c r="DV24" s="246"/>
      <c r="DW24" s="246"/>
      <c r="DX24" s="246"/>
      <c r="DY24" s="246"/>
      <c r="DZ24" s="246"/>
      <c r="EA24" s="246"/>
      <c r="EB24" s="246"/>
      <c r="EC24" s="246"/>
      <c r="ED24" s="246"/>
      <c r="EE24" s="246"/>
      <c r="EF24" s="246"/>
      <c r="EG24" s="246"/>
      <c r="EH24" s="246"/>
      <c r="EI24" s="246"/>
      <c r="EJ24" s="246"/>
      <c r="EK24" s="246"/>
      <c r="EL24" s="246"/>
      <c r="EM24" s="246"/>
      <c r="EN24" s="246"/>
      <c r="EO24" s="246"/>
      <c r="EP24" s="246"/>
      <c r="EQ24" s="246"/>
      <c r="ER24" s="246"/>
      <c r="ES24" s="246"/>
      <c r="ET24" s="246"/>
      <c r="EU24" s="246"/>
      <c r="EV24" s="246"/>
      <c r="EW24" s="246"/>
      <c r="EX24" s="246"/>
      <c r="EY24" s="246"/>
      <c r="EZ24" s="246"/>
      <c r="FA24" s="246"/>
      <c r="FB24" s="246"/>
      <c r="FC24" s="246"/>
      <c r="FD24" s="246"/>
      <c r="FE24" s="246"/>
      <c r="FF24" s="246"/>
      <c r="FG24" s="246"/>
      <c r="FH24" s="246"/>
      <c r="FI24" s="246"/>
      <c r="FJ24" s="246"/>
      <c r="FK24" s="246"/>
      <c r="FL24" s="246"/>
      <c r="FM24" s="246"/>
      <c r="FN24" s="246"/>
      <c r="FO24" s="246"/>
      <c r="FP24" s="246"/>
      <c r="FQ24" s="246"/>
      <c r="FR24" s="246"/>
      <c r="FS24" s="246"/>
      <c r="FT24" s="246"/>
      <c r="FU24" s="246"/>
      <c r="FV24" s="246"/>
      <c r="FW24" s="246"/>
      <c r="FX24" s="246"/>
      <c r="FY24" s="246"/>
      <c r="FZ24" s="246"/>
      <c r="GA24" s="246"/>
      <c r="GB24" s="246"/>
      <c r="GC24" s="246"/>
      <c r="GD24" s="246"/>
      <c r="GE24" s="246"/>
      <c r="GF24" s="246"/>
      <c r="GG24" s="246"/>
      <c r="GH24" s="246"/>
      <c r="GI24" s="246"/>
      <c r="GJ24" s="246"/>
      <c r="GK24" s="246"/>
      <c r="GL24" s="246"/>
      <c r="GM24" s="246"/>
      <c r="GN24" s="246"/>
      <c r="GO24" s="246"/>
      <c r="GP24" s="246"/>
      <c r="GQ24" s="246"/>
      <c r="GR24" s="246"/>
      <c r="GS24" s="246"/>
      <c r="GT24" s="246"/>
      <c r="GU24" s="246"/>
      <c r="GV24" s="246"/>
      <c r="GW24" s="246"/>
      <c r="GX24" s="246"/>
      <c r="GY24" s="246"/>
      <c r="GZ24" s="246"/>
      <c r="HA24" s="246"/>
      <c r="HB24" s="246"/>
      <c r="HC24" s="246"/>
      <c r="HD24" s="246"/>
      <c r="HE24" s="246"/>
      <c r="HF24" s="246"/>
      <c r="HG24" s="246"/>
      <c r="HH24" s="246"/>
      <c r="HI24" s="246"/>
      <c r="HJ24" s="246"/>
      <c r="HK24" s="246"/>
      <c r="HL24" s="246"/>
      <c r="HM24" s="246"/>
      <c r="HN24" s="246"/>
      <c r="HO24" s="246"/>
      <c r="HP24" s="246"/>
      <c r="HQ24" s="246"/>
      <c r="HR24" s="246"/>
      <c r="HS24" s="246"/>
      <c r="HT24" s="246"/>
      <c r="HU24" s="246"/>
      <c r="HV24" s="246"/>
      <c r="HW24" s="246"/>
      <c r="HX24" s="246"/>
      <c r="HY24" s="246"/>
      <c r="HZ24" s="246"/>
      <c r="IA24" s="246"/>
      <c r="IB24" s="246"/>
      <c r="IC24" s="246"/>
      <c r="ID24" s="246"/>
      <c r="IE24" s="246"/>
      <c r="IF24" s="246"/>
      <c r="IG24" s="246"/>
      <c r="IH24" s="246"/>
      <c r="II24" s="246"/>
      <c r="IJ24" s="246"/>
      <c r="IK24" s="246"/>
      <c r="IL24" s="246"/>
      <c r="IM24" s="246"/>
      <c r="IN24" s="246"/>
      <c r="IO24" s="246"/>
      <c r="IP24" s="246"/>
      <c r="IQ24" s="246"/>
      <c r="IR24" s="246"/>
      <c r="IS24" s="246"/>
      <c r="IT24" s="246"/>
      <c r="IU24" s="246"/>
      <c r="IV24" s="246"/>
    </row>
    <row r="25" spans="1:256" ht="81.2" customHeight="1">
      <c r="A25" s="258"/>
      <c r="B25" s="231"/>
      <c r="C25" s="231"/>
      <c r="D25" s="259" t="s">
        <v>46</v>
      </c>
      <c r="E25" s="231"/>
      <c r="F25" s="260"/>
      <c r="G25" s="4"/>
      <c r="H25" s="233"/>
      <c r="I25" s="261"/>
      <c r="K25" s="236"/>
    </row>
    <row r="26" spans="1:256" s="137" customFormat="1" ht="13.5" customHeight="1">
      <c r="A26" s="238"/>
      <c r="B26" s="239"/>
      <c r="C26" s="239"/>
      <c r="D26" s="240" t="s">
        <v>47</v>
      </c>
      <c r="E26" s="239"/>
      <c r="F26" s="241"/>
      <c r="G26" s="149"/>
      <c r="H26" s="242"/>
      <c r="I26" s="243"/>
      <c r="J26" s="244"/>
      <c r="K26" s="245"/>
      <c r="L26" s="246"/>
      <c r="M26" s="246"/>
      <c r="N26" s="246"/>
      <c r="O26" s="246"/>
      <c r="P26" s="246"/>
      <c r="Q26" s="246"/>
      <c r="R26" s="246"/>
      <c r="S26" s="246"/>
      <c r="T26" s="246"/>
      <c r="U26" s="246"/>
      <c r="V26" s="246"/>
      <c r="W26" s="246"/>
      <c r="X26" s="246"/>
      <c r="Y26" s="246"/>
      <c r="Z26" s="246"/>
      <c r="AA26" s="246"/>
      <c r="AB26" s="246"/>
      <c r="AC26" s="246"/>
      <c r="AD26" s="246"/>
      <c r="AE26" s="246"/>
      <c r="AF26" s="246"/>
      <c r="AG26" s="246"/>
      <c r="AH26" s="246"/>
      <c r="AI26" s="246"/>
      <c r="AJ26" s="246"/>
      <c r="AK26" s="246"/>
      <c r="AL26" s="246"/>
      <c r="AM26" s="246"/>
      <c r="AN26" s="246"/>
      <c r="AO26" s="246"/>
      <c r="AP26" s="246"/>
      <c r="AQ26" s="246"/>
      <c r="AR26" s="246"/>
      <c r="AS26" s="246"/>
      <c r="AT26" s="246"/>
      <c r="AU26" s="246"/>
      <c r="AV26" s="246"/>
      <c r="AW26" s="246"/>
      <c r="AX26" s="246"/>
      <c r="AY26" s="246"/>
      <c r="AZ26" s="246"/>
      <c r="BA26" s="246"/>
      <c r="BB26" s="246"/>
      <c r="BC26" s="246"/>
      <c r="BD26" s="246"/>
      <c r="BE26" s="246"/>
      <c r="BF26" s="246"/>
      <c r="BG26" s="246"/>
      <c r="BH26" s="246"/>
      <c r="BI26" s="246"/>
      <c r="BJ26" s="246"/>
      <c r="BK26" s="246"/>
      <c r="BL26" s="246"/>
      <c r="BM26" s="246"/>
      <c r="BN26" s="246"/>
      <c r="BO26" s="246"/>
      <c r="BP26" s="246"/>
      <c r="BQ26" s="246"/>
      <c r="BR26" s="246"/>
      <c r="BS26" s="246"/>
      <c r="BT26" s="246"/>
      <c r="BU26" s="246"/>
      <c r="BV26" s="246"/>
      <c r="BW26" s="246"/>
      <c r="BX26" s="246"/>
      <c r="BY26" s="246"/>
      <c r="BZ26" s="246"/>
      <c r="CA26" s="246"/>
      <c r="CB26" s="246"/>
      <c r="CC26" s="246"/>
      <c r="CD26" s="246"/>
      <c r="CE26" s="246"/>
      <c r="CF26" s="246"/>
      <c r="CG26" s="246"/>
      <c r="CH26" s="246"/>
      <c r="CI26" s="246"/>
      <c r="CJ26" s="246"/>
      <c r="CK26" s="246"/>
      <c r="CL26" s="246"/>
      <c r="CM26" s="246"/>
      <c r="CN26" s="246"/>
      <c r="CO26" s="246"/>
      <c r="CP26" s="246"/>
      <c r="CQ26" s="246"/>
      <c r="CR26" s="246"/>
      <c r="CS26" s="246"/>
      <c r="CT26" s="246"/>
      <c r="CU26" s="246"/>
      <c r="CV26" s="246"/>
      <c r="CW26" s="246"/>
      <c r="CX26" s="246"/>
      <c r="CY26" s="246"/>
      <c r="CZ26" s="246"/>
      <c r="DA26" s="246"/>
      <c r="DB26" s="246"/>
      <c r="DC26" s="246"/>
      <c r="DD26" s="246"/>
      <c r="DE26" s="246"/>
      <c r="DF26" s="246"/>
      <c r="DG26" s="246"/>
      <c r="DH26" s="246"/>
      <c r="DI26" s="246"/>
      <c r="DJ26" s="246"/>
      <c r="DK26" s="246"/>
      <c r="DL26" s="246"/>
      <c r="DM26" s="246"/>
      <c r="DN26" s="246"/>
      <c r="DO26" s="246"/>
      <c r="DP26" s="246"/>
      <c r="DQ26" s="246"/>
      <c r="DR26" s="246"/>
      <c r="DS26" s="246"/>
      <c r="DT26" s="246"/>
      <c r="DU26" s="246"/>
      <c r="DV26" s="246"/>
      <c r="DW26" s="246"/>
      <c r="DX26" s="246"/>
      <c r="DY26" s="246"/>
      <c r="DZ26" s="246"/>
      <c r="EA26" s="246"/>
      <c r="EB26" s="246"/>
      <c r="EC26" s="246"/>
      <c r="ED26" s="246"/>
      <c r="EE26" s="246"/>
      <c r="EF26" s="246"/>
      <c r="EG26" s="246"/>
      <c r="EH26" s="246"/>
      <c r="EI26" s="246"/>
      <c r="EJ26" s="246"/>
      <c r="EK26" s="246"/>
      <c r="EL26" s="246"/>
      <c r="EM26" s="246"/>
      <c r="EN26" s="246"/>
      <c r="EO26" s="246"/>
      <c r="EP26" s="246"/>
      <c r="EQ26" s="246"/>
      <c r="ER26" s="246"/>
      <c r="ES26" s="246"/>
      <c r="ET26" s="246"/>
      <c r="EU26" s="246"/>
      <c r="EV26" s="246"/>
      <c r="EW26" s="246"/>
      <c r="EX26" s="246"/>
      <c r="EY26" s="246"/>
      <c r="EZ26" s="246"/>
      <c r="FA26" s="246"/>
      <c r="FB26" s="246"/>
      <c r="FC26" s="246"/>
      <c r="FD26" s="246"/>
      <c r="FE26" s="246"/>
      <c r="FF26" s="246"/>
      <c r="FG26" s="246"/>
      <c r="FH26" s="246"/>
      <c r="FI26" s="246"/>
      <c r="FJ26" s="246"/>
      <c r="FK26" s="246"/>
      <c r="FL26" s="246"/>
      <c r="FM26" s="246"/>
      <c r="FN26" s="246"/>
      <c r="FO26" s="246"/>
      <c r="FP26" s="246"/>
      <c r="FQ26" s="246"/>
      <c r="FR26" s="246"/>
      <c r="FS26" s="246"/>
      <c r="FT26" s="246"/>
      <c r="FU26" s="246"/>
      <c r="FV26" s="246"/>
      <c r="FW26" s="246"/>
      <c r="FX26" s="246"/>
      <c r="FY26" s="246"/>
      <c r="FZ26" s="246"/>
      <c r="GA26" s="246"/>
      <c r="GB26" s="246"/>
      <c r="GC26" s="246"/>
      <c r="GD26" s="246"/>
      <c r="GE26" s="246"/>
      <c r="GF26" s="246"/>
      <c r="GG26" s="246"/>
      <c r="GH26" s="246"/>
      <c r="GI26" s="246"/>
      <c r="GJ26" s="246"/>
      <c r="GK26" s="246"/>
      <c r="GL26" s="246"/>
      <c r="GM26" s="246"/>
      <c r="GN26" s="246"/>
      <c r="GO26" s="246"/>
      <c r="GP26" s="246"/>
      <c r="GQ26" s="246"/>
      <c r="GR26" s="246"/>
      <c r="GS26" s="246"/>
      <c r="GT26" s="246"/>
      <c r="GU26" s="246"/>
      <c r="GV26" s="246"/>
      <c r="GW26" s="246"/>
      <c r="GX26" s="246"/>
      <c r="GY26" s="246"/>
      <c r="GZ26" s="246"/>
      <c r="HA26" s="246"/>
      <c r="HB26" s="246"/>
      <c r="HC26" s="246"/>
      <c r="HD26" s="246"/>
      <c r="HE26" s="246"/>
      <c r="HF26" s="246"/>
      <c r="HG26" s="246"/>
      <c r="HH26" s="246"/>
      <c r="HI26" s="246"/>
      <c r="HJ26" s="246"/>
      <c r="HK26" s="246"/>
      <c r="HL26" s="246"/>
      <c r="HM26" s="246"/>
      <c r="HN26" s="246"/>
      <c r="HO26" s="246"/>
      <c r="HP26" s="246"/>
      <c r="HQ26" s="246"/>
      <c r="HR26" s="246"/>
      <c r="HS26" s="246"/>
      <c r="HT26" s="246"/>
      <c r="HU26" s="246"/>
      <c r="HV26" s="246"/>
      <c r="HW26" s="246"/>
      <c r="HX26" s="246"/>
      <c r="HY26" s="246"/>
      <c r="HZ26" s="246"/>
      <c r="IA26" s="246"/>
      <c r="IB26" s="246"/>
      <c r="IC26" s="246"/>
      <c r="ID26" s="246"/>
      <c r="IE26" s="246"/>
      <c r="IF26" s="246"/>
      <c r="IG26" s="246"/>
      <c r="IH26" s="246"/>
      <c r="II26" s="246"/>
      <c r="IJ26" s="246"/>
      <c r="IK26" s="246"/>
      <c r="IL26" s="246"/>
      <c r="IM26" s="246"/>
      <c r="IN26" s="246"/>
      <c r="IO26" s="246"/>
      <c r="IP26" s="246"/>
      <c r="IQ26" s="246"/>
      <c r="IR26" s="246"/>
      <c r="IS26" s="246"/>
      <c r="IT26" s="246"/>
      <c r="IU26" s="246"/>
      <c r="IV26" s="246"/>
    </row>
    <row r="27" spans="1:256" s="257" customFormat="1" ht="13.5" customHeight="1">
      <c r="A27" s="150">
        <v>5</v>
      </c>
      <c r="B27" s="231" t="s">
        <v>40</v>
      </c>
      <c r="C27" s="231" t="s">
        <v>48</v>
      </c>
      <c r="D27" s="231" t="s">
        <v>49</v>
      </c>
      <c r="E27" s="231" t="s">
        <v>43</v>
      </c>
      <c r="F27" s="251">
        <f>F28</f>
        <v>1</v>
      </c>
      <c r="G27" s="4"/>
      <c r="H27" s="252">
        <f>F27*G27</f>
        <v>0</v>
      </c>
      <c r="I27" s="253" t="s">
        <v>44</v>
      </c>
      <c r="J27" s="262"/>
      <c r="K27" s="236"/>
      <c r="L27" s="237"/>
      <c r="M27" s="255"/>
      <c r="N27" s="255"/>
      <c r="O27" s="255"/>
      <c r="P27" s="246"/>
      <c r="Q27" s="137"/>
      <c r="R27" s="256"/>
      <c r="S27" s="256"/>
      <c r="T27" s="256"/>
    </row>
    <row r="28" spans="1:256" s="137" customFormat="1" ht="13.5" customHeight="1">
      <c r="A28" s="238"/>
      <c r="B28" s="239"/>
      <c r="C28" s="239"/>
      <c r="D28" s="240" t="s">
        <v>50</v>
      </c>
      <c r="E28" s="239"/>
      <c r="F28" s="241">
        <v>1</v>
      </c>
      <c r="G28" s="149"/>
      <c r="H28" s="242"/>
      <c r="I28" s="243"/>
      <c r="J28" s="244"/>
      <c r="K28" s="245"/>
      <c r="L28" s="246"/>
      <c r="M28" s="246"/>
      <c r="N28" s="246"/>
      <c r="O28" s="246"/>
      <c r="P28" s="246"/>
      <c r="Q28" s="246"/>
      <c r="R28" s="246"/>
      <c r="S28" s="246"/>
      <c r="T28" s="246"/>
      <c r="U28" s="246"/>
      <c r="V28" s="246"/>
      <c r="W28" s="246"/>
      <c r="X28" s="246"/>
      <c r="Y28" s="246"/>
      <c r="Z28" s="246"/>
      <c r="AA28" s="246"/>
      <c r="AB28" s="246"/>
      <c r="AC28" s="246"/>
      <c r="AD28" s="246"/>
      <c r="AE28" s="246"/>
      <c r="AF28" s="246"/>
      <c r="AG28" s="246"/>
      <c r="AH28" s="246"/>
      <c r="AI28" s="246"/>
      <c r="AJ28" s="246"/>
      <c r="AK28" s="246"/>
      <c r="AL28" s="246"/>
      <c r="AM28" s="246"/>
      <c r="AN28" s="246"/>
      <c r="AO28" s="246"/>
      <c r="AP28" s="246"/>
      <c r="AQ28" s="246"/>
      <c r="AR28" s="246"/>
      <c r="AS28" s="246"/>
      <c r="AT28" s="246"/>
      <c r="AU28" s="246"/>
      <c r="AV28" s="246"/>
      <c r="AW28" s="246"/>
      <c r="AX28" s="246"/>
      <c r="AY28" s="246"/>
      <c r="AZ28" s="246"/>
      <c r="BA28" s="246"/>
      <c r="BB28" s="246"/>
      <c r="BC28" s="246"/>
      <c r="BD28" s="246"/>
      <c r="BE28" s="246"/>
      <c r="BF28" s="246"/>
      <c r="BG28" s="246"/>
      <c r="BH28" s="246"/>
      <c r="BI28" s="246"/>
      <c r="BJ28" s="246"/>
      <c r="BK28" s="246"/>
      <c r="BL28" s="246"/>
      <c r="BM28" s="246"/>
      <c r="BN28" s="246"/>
      <c r="BO28" s="246"/>
      <c r="BP28" s="246"/>
      <c r="BQ28" s="246"/>
      <c r="BR28" s="246"/>
      <c r="BS28" s="246"/>
      <c r="BT28" s="246"/>
      <c r="BU28" s="246"/>
      <c r="BV28" s="246"/>
      <c r="BW28" s="246"/>
      <c r="BX28" s="246"/>
      <c r="BY28" s="246"/>
      <c r="BZ28" s="246"/>
      <c r="CA28" s="246"/>
      <c r="CB28" s="246"/>
      <c r="CC28" s="246"/>
      <c r="CD28" s="246"/>
      <c r="CE28" s="246"/>
      <c r="CF28" s="246"/>
      <c r="CG28" s="246"/>
      <c r="CH28" s="246"/>
      <c r="CI28" s="246"/>
      <c r="CJ28" s="246"/>
      <c r="CK28" s="246"/>
      <c r="CL28" s="246"/>
      <c r="CM28" s="246"/>
      <c r="CN28" s="246"/>
      <c r="CO28" s="246"/>
      <c r="CP28" s="246"/>
      <c r="CQ28" s="246"/>
      <c r="CR28" s="246"/>
      <c r="CS28" s="246"/>
      <c r="CT28" s="246"/>
      <c r="CU28" s="246"/>
      <c r="CV28" s="246"/>
      <c r="CW28" s="246"/>
      <c r="CX28" s="246"/>
      <c r="CY28" s="246"/>
      <c r="CZ28" s="246"/>
      <c r="DA28" s="246"/>
      <c r="DB28" s="246"/>
      <c r="DC28" s="246"/>
      <c r="DD28" s="246"/>
      <c r="DE28" s="246"/>
      <c r="DF28" s="246"/>
      <c r="DG28" s="246"/>
      <c r="DH28" s="246"/>
      <c r="DI28" s="246"/>
      <c r="DJ28" s="246"/>
      <c r="DK28" s="246"/>
      <c r="DL28" s="246"/>
      <c r="DM28" s="246"/>
      <c r="DN28" s="246"/>
      <c r="DO28" s="246"/>
      <c r="DP28" s="246"/>
      <c r="DQ28" s="246"/>
      <c r="DR28" s="246"/>
      <c r="DS28" s="246"/>
      <c r="DT28" s="246"/>
      <c r="DU28" s="246"/>
      <c r="DV28" s="246"/>
      <c r="DW28" s="246"/>
      <c r="DX28" s="246"/>
      <c r="DY28" s="246"/>
      <c r="DZ28" s="246"/>
      <c r="EA28" s="246"/>
      <c r="EB28" s="246"/>
      <c r="EC28" s="246"/>
      <c r="ED28" s="246"/>
      <c r="EE28" s="246"/>
      <c r="EF28" s="246"/>
      <c r="EG28" s="246"/>
      <c r="EH28" s="246"/>
      <c r="EI28" s="246"/>
      <c r="EJ28" s="246"/>
      <c r="EK28" s="246"/>
      <c r="EL28" s="246"/>
      <c r="EM28" s="246"/>
      <c r="EN28" s="246"/>
      <c r="EO28" s="246"/>
      <c r="EP28" s="246"/>
      <c r="EQ28" s="246"/>
      <c r="ER28" s="246"/>
      <c r="ES28" s="246"/>
      <c r="ET28" s="246"/>
      <c r="EU28" s="246"/>
      <c r="EV28" s="246"/>
      <c r="EW28" s="246"/>
      <c r="EX28" s="246"/>
      <c r="EY28" s="246"/>
      <c r="EZ28" s="246"/>
      <c r="FA28" s="246"/>
      <c r="FB28" s="246"/>
      <c r="FC28" s="246"/>
      <c r="FD28" s="246"/>
      <c r="FE28" s="246"/>
      <c r="FF28" s="246"/>
      <c r="FG28" s="246"/>
      <c r="FH28" s="246"/>
      <c r="FI28" s="246"/>
      <c r="FJ28" s="246"/>
      <c r="FK28" s="246"/>
      <c r="FL28" s="246"/>
      <c r="FM28" s="246"/>
      <c r="FN28" s="246"/>
      <c r="FO28" s="246"/>
      <c r="FP28" s="246"/>
      <c r="FQ28" s="246"/>
      <c r="FR28" s="246"/>
      <c r="FS28" s="246"/>
      <c r="FT28" s="246"/>
      <c r="FU28" s="246"/>
      <c r="FV28" s="246"/>
      <c r="FW28" s="246"/>
      <c r="FX28" s="246"/>
      <c r="FY28" s="246"/>
      <c r="FZ28" s="246"/>
      <c r="GA28" s="246"/>
      <c r="GB28" s="246"/>
      <c r="GC28" s="246"/>
      <c r="GD28" s="246"/>
      <c r="GE28" s="246"/>
      <c r="GF28" s="246"/>
      <c r="GG28" s="246"/>
      <c r="GH28" s="246"/>
      <c r="GI28" s="246"/>
      <c r="GJ28" s="246"/>
      <c r="GK28" s="246"/>
      <c r="GL28" s="246"/>
      <c r="GM28" s="246"/>
      <c r="GN28" s="246"/>
      <c r="GO28" s="246"/>
      <c r="GP28" s="246"/>
      <c r="GQ28" s="246"/>
      <c r="GR28" s="246"/>
      <c r="GS28" s="246"/>
      <c r="GT28" s="246"/>
      <c r="GU28" s="246"/>
      <c r="GV28" s="246"/>
      <c r="GW28" s="246"/>
      <c r="GX28" s="246"/>
      <c r="GY28" s="246"/>
      <c r="GZ28" s="246"/>
      <c r="HA28" s="246"/>
      <c r="HB28" s="246"/>
      <c r="HC28" s="246"/>
      <c r="HD28" s="246"/>
      <c r="HE28" s="246"/>
      <c r="HF28" s="246"/>
      <c r="HG28" s="246"/>
      <c r="HH28" s="246"/>
      <c r="HI28" s="246"/>
      <c r="HJ28" s="246"/>
      <c r="HK28" s="246"/>
      <c r="HL28" s="246"/>
      <c r="HM28" s="246"/>
      <c r="HN28" s="246"/>
      <c r="HO28" s="246"/>
      <c r="HP28" s="246"/>
      <c r="HQ28" s="246"/>
      <c r="HR28" s="246"/>
      <c r="HS28" s="246"/>
      <c r="HT28" s="246"/>
      <c r="HU28" s="246"/>
      <c r="HV28" s="246"/>
      <c r="HW28" s="246"/>
      <c r="HX28" s="246"/>
      <c r="HY28" s="246"/>
      <c r="HZ28" s="246"/>
      <c r="IA28" s="246"/>
      <c r="IB28" s="246"/>
      <c r="IC28" s="246"/>
      <c r="ID28" s="246"/>
      <c r="IE28" s="246"/>
      <c r="IF28" s="246"/>
      <c r="IG28" s="246"/>
      <c r="IH28" s="246"/>
      <c r="II28" s="246"/>
      <c r="IJ28" s="246"/>
      <c r="IK28" s="246"/>
      <c r="IL28" s="246"/>
      <c r="IM28" s="246"/>
      <c r="IN28" s="246"/>
      <c r="IO28" s="246"/>
      <c r="IP28" s="246"/>
      <c r="IQ28" s="246"/>
      <c r="IR28" s="246"/>
      <c r="IS28" s="246"/>
      <c r="IT28" s="246"/>
      <c r="IU28" s="246"/>
      <c r="IV28" s="246"/>
    </row>
    <row r="29" spans="1:256" ht="27.2" customHeight="1">
      <c r="A29" s="258"/>
      <c r="B29" s="231"/>
      <c r="C29" s="231"/>
      <c r="D29" s="259" t="s">
        <v>51</v>
      </c>
      <c r="E29" s="231"/>
      <c r="F29" s="260"/>
      <c r="G29" s="4"/>
      <c r="H29" s="233"/>
      <c r="I29" s="261"/>
      <c r="K29" s="236"/>
    </row>
    <row r="30" spans="1:256" s="137" customFormat="1" ht="13.5" customHeight="1">
      <c r="A30" s="238"/>
      <c r="B30" s="239"/>
      <c r="C30" s="239"/>
      <c r="D30" s="240" t="s">
        <v>47</v>
      </c>
      <c r="E30" s="239"/>
      <c r="F30" s="241"/>
      <c r="G30" s="149"/>
      <c r="H30" s="242"/>
      <c r="I30" s="243"/>
      <c r="J30" s="244"/>
      <c r="K30" s="245"/>
      <c r="L30" s="246"/>
      <c r="M30" s="246"/>
      <c r="N30" s="246"/>
      <c r="O30" s="246"/>
      <c r="P30" s="246"/>
      <c r="Q30" s="246"/>
      <c r="R30" s="246"/>
      <c r="S30" s="246"/>
      <c r="T30" s="246"/>
      <c r="U30" s="246"/>
      <c r="V30" s="246"/>
      <c r="W30" s="246"/>
      <c r="X30" s="246"/>
      <c r="Y30" s="246"/>
      <c r="Z30" s="246"/>
      <c r="AA30" s="246"/>
      <c r="AB30" s="246"/>
      <c r="AC30" s="246"/>
      <c r="AD30" s="246"/>
      <c r="AE30" s="246"/>
      <c r="AF30" s="246"/>
      <c r="AG30" s="246"/>
      <c r="AH30" s="246"/>
      <c r="AI30" s="246"/>
      <c r="AJ30" s="246"/>
      <c r="AK30" s="246"/>
      <c r="AL30" s="246"/>
      <c r="AM30" s="246"/>
      <c r="AN30" s="246"/>
      <c r="AO30" s="246"/>
      <c r="AP30" s="246"/>
      <c r="AQ30" s="246"/>
      <c r="AR30" s="246"/>
      <c r="AS30" s="246"/>
      <c r="AT30" s="246"/>
      <c r="AU30" s="246"/>
      <c r="AV30" s="246"/>
      <c r="AW30" s="246"/>
      <c r="AX30" s="246"/>
      <c r="AY30" s="246"/>
      <c r="AZ30" s="246"/>
      <c r="BA30" s="246"/>
      <c r="BB30" s="246"/>
      <c r="BC30" s="246"/>
      <c r="BD30" s="246"/>
      <c r="BE30" s="246"/>
      <c r="BF30" s="246"/>
      <c r="BG30" s="246"/>
      <c r="BH30" s="246"/>
      <c r="BI30" s="246"/>
      <c r="BJ30" s="246"/>
      <c r="BK30" s="246"/>
      <c r="BL30" s="246"/>
      <c r="BM30" s="246"/>
      <c r="BN30" s="246"/>
      <c r="BO30" s="246"/>
      <c r="BP30" s="246"/>
      <c r="BQ30" s="246"/>
      <c r="BR30" s="246"/>
      <c r="BS30" s="246"/>
      <c r="BT30" s="246"/>
      <c r="BU30" s="246"/>
      <c r="BV30" s="246"/>
      <c r="BW30" s="246"/>
      <c r="BX30" s="246"/>
      <c r="BY30" s="246"/>
      <c r="BZ30" s="246"/>
      <c r="CA30" s="246"/>
      <c r="CB30" s="246"/>
      <c r="CC30" s="246"/>
      <c r="CD30" s="246"/>
      <c r="CE30" s="246"/>
      <c r="CF30" s="246"/>
      <c r="CG30" s="246"/>
      <c r="CH30" s="246"/>
      <c r="CI30" s="246"/>
      <c r="CJ30" s="246"/>
      <c r="CK30" s="246"/>
      <c r="CL30" s="246"/>
      <c r="CM30" s="246"/>
      <c r="CN30" s="246"/>
      <c r="CO30" s="246"/>
      <c r="CP30" s="246"/>
      <c r="CQ30" s="246"/>
      <c r="CR30" s="246"/>
      <c r="CS30" s="246"/>
      <c r="CT30" s="246"/>
      <c r="CU30" s="246"/>
      <c r="CV30" s="246"/>
      <c r="CW30" s="246"/>
      <c r="CX30" s="246"/>
      <c r="CY30" s="246"/>
      <c r="CZ30" s="246"/>
      <c r="DA30" s="246"/>
      <c r="DB30" s="246"/>
      <c r="DC30" s="246"/>
      <c r="DD30" s="246"/>
      <c r="DE30" s="246"/>
      <c r="DF30" s="246"/>
      <c r="DG30" s="246"/>
      <c r="DH30" s="246"/>
      <c r="DI30" s="246"/>
      <c r="DJ30" s="246"/>
      <c r="DK30" s="246"/>
      <c r="DL30" s="246"/>
      <c r="DM30" s="246"/>
      <c r="DN30" s="246"/>
      <c r="DO30" s="246"/>
      <c r="DP30" s="246"/>
      <c r="DQ30" s="246"/>
      <c r="DR30" s="246"/>
      <c r="DS30" s="246"/>
      <c r="DT30" s="246"/>
      <c r="DU30" s="246"/>
      <c r="DV30" s="246"/>
      <c r="DW30" s="246"/>
      <c r="DX30" s="246"/>
      <c r="DY30" s="246"/>
      <c r="DZ30" s="246"/>
      <c r="EA30" s="246"/>
      <c r="EB30" s="246"/>
      <c r="EC30" s="246"/>
      <c r="ED30" s="246"/>
      <c r="EE30" s="246"/>
      <c r="EF30" s="246"/>
      <c r="EG30" s="246"/>
      <c r="EH30" s="246"/>
      <c r="EI30" s="246"/>
      <c r="EJ30" s="246"/>
      <c r="EK30" s="246"/>
      <c r="EL30" s="246"/>
      <c r="EM30" s="246"/>
      <c r="EN30" s="246"/>
      <c r="EO30" s="246"/>
      <c r="EP30" s="246"/>
      <c r="EQ30" s="246"/>
      <c r="ER30" s="246"/>
      <c r="ES30" s="246"/>
      <c r="ET30" s="246"/>
      <c r="EU30" s="246"/>
      <c r="EV30" s="246"/>
      <c r="EW30" s="246"/>
      <c r="EX30" s="246"/>
      <c r="EY30" s="246"/>
      <c r="EZ30" s="246"/>
      <c r="FA30" s="246"/>
      <c r="FB30" s="246"/>
      <c r="FC30" s="246"/>
      <c r="FD30" s="246"/>
      <c r="FE30" s="246"/>
      <c r="FF30" s="246"/>
      <c r="FG30" s="246"/>
      <c r="FH30" s="246"/>
      <c r="FI30" s="246"/>
      <c r="FJ30" s="246"/>
      <c r="FK30" s="246"/>
      <c r="FL30" s="246"/>
      <c r="FM30" s="246"/>
      <c r="FN30" s="246"/>
      <c r="FO30" s="246"/>
      <c r="FP30" s="246"/>
      <c r="FQ30" s="246"/>
      <c r="FR30" s="246"/>
      <c r="FS30" s="246"/>
      <c r="FT30" s="246"/>
      <c r="FU30" s="246"/>
      <c r="FV30" s="246"/>
      <c r="FW30" s="246"/>
      <c r="FX30" s="246"/>
      <c r="FY30" s="246"/>
      <c r="FZ30" s="246"/>
      <c r="GA30" s="246"/>
      <c r="GB30" s="246"/>
      <c r="GC30" s="246"/>
      <c r="GD30" s="246"/>
      <c r="GE30" s="246"/>
      <c r="GF30" s="246"/>
      <c r="GG30" s="246"/>
      <c r="GH30" s="246"/>
      <c r="GI30" s="246"/>
      <c r="GJ30" s="246"/>
      <c r="GK30" s="246"/>
      <c r="GL30" s="246"/>
      <c r="GM30" s="246"/>
      <c r="GN30" s="246"/>
      <c r="GO30" s="246"/>
      <c r="GP30" s="246"/>
      <c r="GQ30" s="246"/>
      <c r="GR30" s="246"/>
      <c r="GS30" s="246"/>
      <c r="GT30" s="246"/>
      <c r="GU30" s="246"/>
      <c r="GV30" s="246"/>
      <c r="GW30" s="246"/>
      <c r="GX30" s="246"/>
      <c r="GY30" s="246"/>
      <c r="GZ30" s="246"/>
      <c r="HA30" s="246"/>
      <c r="HB30" s="246"/>
      <c r="HC30" s="246"/>
      <c r="HD30" s="246"/>
      <c r="HE30" s="246"/>
      <c r="HF30" s="246"/>
      <c r="HG30" s="246"/>
      <c r="HH30" s="246"/>
      <c r="HI30" s="246"/>
      <c r="HJ30" s="246"/>
      <c r="HK30" s="246"/>
      <c r="HL30" s="246"/>
      <c r="HM30" s="246"/>
      <c r="HN30" s="246"/>
      <c r="HO30" s="246"/>
      <c r="HP30" s="246"/>
      <c r="HQ30" s="246"/>
      <c r="HR30" s="246"/>
      <c r="HS30" s="246"/>
      <c r="HT30" s="246"/>
      <c r="HU30" s="246"/>
      <c r="HV30" s="246"/>
      <c r="HW30" s="246"/>
      <c r="HX30" s="246"/>
      <c r="HY30" s="246"/>
      <c r="HZ30" s="246"/>
      <c r="IA30" s="246"/>
      <c r="IB30" s="246"/>
      <c r="IC30" s="246"/>
      <c r="ID30" s="246"/>
      <c r="IE30" s="246"/>
      <c r="IF30" s="246"/>
      <c r="IG30" s="246"/>
      <c r="IH30" s="246"/>
      <c r="II30" s="246"/>
      <c r="IJ30" s="246"/>
      <c r="IK30" s="246"/>
      <c r="IL30" s="246"/>
      <c r="IM30" s="246"/>
      <c r="IN30" s="246"/>
      <c r="IO30" s="246"/>
      <c r="IP30" s="246"/>
      <c r="IQ30" s="246"/>
      <c r="IR30" s="246"/>
      <c r="IS30" s="246"/>
      <c r="IT30" s="246"/>
      <c r="IU30" s="246"/>
      <c r="IV30" s="246"/>
    </row>
    <row r="31" spans="1:256" s="257" customFormat="1" ht="13.5" customHeight="1">
      <c r="A31" s="150">
        <v>6</v>
      </c>
      <c r="B31" s="231" t="s">
        <v>40</v>
      </c>
      <c r="C31" s="231" t="s">
        <v>52</v>
      </c>
      <c r="D31" s="231" t="s">
        <v>53</v>
      </c>
      <c r="E31" s="231" t="s">
        <v>43</v>
      </c>
      <c r="F31" s="251">
        <f>F32</f>
        <v>1</v>
      </c>
      <c r="G31" s="4"/>
      <c r="H31" s="252">
        <f>F31*G31</f>
        <v>0</v>
      </c>
      <c r="I31" s="253" t="s">
        <v>44</v>
      </c>
      <c r="J31" s="262"/>
      <c r="K31" s="236"/>
      <c r="L31" s="237"/>
      <c r="M31" s="255"/>
      <c r="N31" s="255"/>
      <c r="O31" s="255"/>
      <c r="P31" s="246"/>
      <c r="Q31" s="137"/>
      <c r="R31" s="256"/>
      <c r="S31" s="256"/>
      <c r="T31" s="256"/>
    </row>
    <row r="32" spans="1:256" s="137" customFormat="1" ht="13.5" customHeight="1">
      <c r="A32" s="238"/>
      <c r="B32" s="239"/>
      <c r="C32" s="239"/>
      <c r="D32" s="240" t="s">
        <v>54</v>
      </c>
      <c r="E32" s="239"/>
      <c r="F32" s="241">
        <v>1</v>
      </c>
      <c r="G32" s="149"/>
      <c r="H32" s="242"/>
      <c r="I32" s="243"/>
      <c r="J32" s="244"/>
      <c r="K32" s="245"/>
      <c r="L32" s="246"/>
      <c r="M32" s="246"/>
      <c r="N32" s="246"/>
      <c r="O32" s="246"/>
      <c r="P32" s="246"/>
      <c r="Q32" s="246"/>
      <c r="R32" s="246"/>
      <c r="S32" s="246"/>
      <c r="T32" s="246"/>
      <c r="U32" s="246"/>
      <c r="V32" s="246"/>
      <c r="W32" s="246"/>
      <c r="X32" s="246"/>
      <c r="Y32" s="246"/>
      <c r="Z32" s="246"/>
      <c r="AA32" s="246"/>
      <c r="AB32" s="246"/>
      <c r="AC32" s="246"/>
      <c r="AD32" s="246"/>
      <c r="AE32" s="246"/>
      <c r="AF32" s="246"/>
      <c r="AG32" s="246"/>
      <c r="AH32" s="246"/>
      <c r="AI32" s="246"/>
      <c r="AJ32" s="246"/>
      <c r="AK32" s="246"/>
      <c r="AL32" s="246"/>
      <c r="AM32" s="246"/>
      <c r="AN32" s="246"/>
      <c r="AO32" s="246"/>
      <c r="AP32" s="246"/>
      <c r="AQ32" s="246"/>
      <c r="AR32" s="246"/>
      <c r="AS32" s="246"/>
      <c r="AT32" s="246"/>
      <c r="AU32" s="246"/>
      <c r="AV32" s="246"/>
      <c r="AW32" s="246"/>
      <c r="AX32" s="246"/>
      <c r="AY32" s="246"/>
      <c r="AZ32" s="246"/>
      <c r="BA32" s="246"/>
      <c r="BB32" s="246"/>
      <c r="BC32" s="246"/>
      <c r="BD32" s="246"/>
      <c r="BE32" s="246"/>
      <c r="BF32" s="246"/>
      <c r="BG32" s="246"/>
      <c r="BH32" s="246"/>
      <c r="BI32" s="246"/>
      <c r="BJ32" s="246"/>
      <c r="BK32" s="246"/>
      <c r="BL32" s="246"/>
      <c r="BM32" s="246"/>
      <c r="BN32" s="246"/>
      <c r="BO32" s="246"/>
      <c r="BP32" s="246"/>
      <c r="BQ32" s="246"/>
      <c r="BR32" s="246"/>
      <c r="BS32" s="246"/>
      <c r="BT32" s="246"/>
      <c r="BU32" s="246"/>
      <c r="BV32" s="246"/>
      <c r="BW32" s="246"/>
      <c r="BX32" s="246"/>
      <c r="BY32" s="246"/>
      <c r="BZ32" s="246"/>
      <c r="CA32" s="246"/>
      <c r="CB32" s="246"/>
      <c r="CC32" s="246"/>
      <c r="CD32" s="246"/>
      <c r="CE32" s="246"/>
      <c r="CF32" s="246"/>
      <c r="CG32" s="246"/>
      <c r="CH32" s="246"/>
      <c r="CI32" s="246"/>
      <c r="CJ32" s="246"/>
      <c r="CK32" s="246"/>
      <c r="CL32" s="246"/>
      <c r="CM32" s="246"/>
      <c r="CN32" s="246"/>
      <c r="CO32" s="246"/>
      <c r="CP32" s="246"/>
      <c r="CQ32" s="246"/>
      <c r="CR32" s="246"/>
      <c r="CS32" s="246"/>
      <c r="CT32" s="246"/>
      <c r="CU32" s="246"/>
      <c r="CV32" s="246"/>
      <c r="CW32" s="246"/>
      <c r="CX32" s="246"/>
      <c r="CY32" s="246"/>
      <c r="CZ32" s="246"/>
      <c r="DA32" s="246"/>
      <c r="DB32" s="246"/>
      <c r="DC32" s="246"/>
      <c r="DD32" s="246"/>
      <c r="DE32" s="246"/>
      <c r="DF32" s="246"/>
      <c r="DG32" s="246"/>
      <c r="DH32" s="246"/>
      <c r="DI32" s="246"/>
      <c r="DJ32" s="246"/>
      <c r="DK32" s="246"/>
      <c r="DL32" s="246"/>
      <c r="DM32" s="246"/>
      <c r="DN32" s="246"/>
      <c r="DO32" s="246"/>
      <c r="DP32" s="246"/>
      <c r="DQ32" s="246"/>
      <c r="DR32" s="246"/>
      <c r="DS32" s="246"/>
      <c r="DT32" s="246"/>
      <c r="DU32" s="246"/>
      <c r="DV32" s="246"/>
      <c r="DW32" s="246"/>
      <c r="DX32" s="246"/>
      <c r="DY32" s="246"/>
      <c r="DZ32" s="246"/>
      <c r="EA32" s="246"/>
      <c r="EB32" s="246"/>
      <c r="EC32" s="246"/>
      <c r="ED32" s="246"/>
      <c r="EE32" s="246"/>
      <c r="EF32" s="246"/>
      <c r="EG32" s="246"/>
      <c r="EH32" s="246"/>
      <c r="EI32" s="246"/>
      <c r="EJ32" s="246"/>
      <c r="EK32" s="246"/>
      <c r="EL32" s="246"/>
      <c r="EM32" s="246"/>
      <c r="EN32" s="246"/>
      <c r="EO32" s="246"/>
      <c r="EP32" s="246"/>
      <c r="EQ32" s="246"/>
      <c r="ER32" s="246"/>
      <c r="ES32" s="246"/>
      <c r="ET32" s="246"/>
      <c r="EU32" s="246"/>
      <c r="EV32" s="246"/>
      <c r="EW32" s="246"/>
      <c r="EX32" s="246"/>
      <c r="EY32" s="246"/>
      <c r="EZ32" s="246"/>
      <c r="FA32" s="246"/>
      <c r="FB32" s="246"/>
      <c r="FC32" s="246"/>
      <c r="FD32" s="246"/>
      <c r="FE32" s="246"/>
      <c r="FF32" s="246"/>
      <c r="FG32" s="246"/>
      <c r="FH32" s="246"/>
      <c r="FI32" s="246"/>
      <c r="FJ32" s="246"/>
      <c r="FK32" s="246"/>
      <c r="FL32" s="246"/>
      <c r="FM32" s="246"/>
      <c r="FN32" s="246"/>
      <c r="FO32" s="246"/>
      <c r="FP32" s="246"/>
      <c r="FQ32" s="246"/>
      <c r="FR32" s="246"/>
      <c r="FS32" s="246"/>
      <c r="FT32" s="246"/>
      <c r="FU32" s="246"/>
      <c r="FV32" s="246"/>
      <c r="FW32" s="246"/>
      <c r="FX32" s="246"/>
      <c r="FY32" s="246"/>
      <c r="FZ32" s="246"/>
      <c r="GA32" s="246"/>
      <c r="GB32" s="246"/>
      <c r="GC32" s="246"/>
      <c r="GD32" s="246"/>
      <c r="GE32" s="246"/>
      <c r="GF32" s="246"/>
      <c r="GG32" s="246"/>
      <c r="GH32" s="246"/>
      <c r="GI32" s="246"/>
      <c r="GJ32" s="246"/>
      <c r="GK32" s="246"/>
      <c r="GL32" s="246"/>
      <c r="GM32" s="246"/>
      <c r="GN32" s="246"/>
      <c r="GO32" s="246"/>
      <c r="GP32" s="246"/>
      <c r="GQ32" s="246"/>
      <c r="GR32" s="246"/>
      <c r="GS32" s="246"/>
      <c r="GT32" s="246"/>
      <c r="GU32" s="246"/>
      <c r="GV32" s="246"/>
      <c r="GW32" s="246"/>
      <c r="GX32" s="246"/>
      <c r="GY32" s="246"/>
      <c r="GZ32" s="246"/>
      <c r="HA32" s="246"/>
      <c r="HB32" s="246"/>
      <c r="HC32" s="246"/>
      <c r="HD32" s="246"/>
      <c r="HE32" s="246"/>
      <c r="HF32" s="246"/>
      <c r="HG32" s="246"/>
      <c r="HH32" s="246"/>
      <c r="HI32" s="246"/>
      <c r="HJ32" s="246"/>
      <c r="HK32" s="246"/>
      <c r="HL32" s="246"/>
      <c r="HM32" s="246"/>
      <c r="HN32" s="246"/>
      <c r="HO32" s="246"/>
      <c r="HP32" s="246"/>
      <c r="HQ32" s="246"/>
      <c r="HR32" s="246"/>
      <c r="HS32" s="246"/>
      <c r="HT32" s="246"/>
      <c r="HU32" s="246"/>
      <c r="HV32" s="246"/>
      <c r="HW32" s="246"/>
      <c r="HX32" s="246"/>
      <c r="HY32" s="246"/>
      <c r="HZ32" s="246"/>
      <c r="IA32" s="246"/>
      <c r="IB32" s="246"/>
      <c r="IC32" s="246"/>
      <c r="ID32" s="246"/>
      <c r="IE32" s="246"/>
      <c r="IF32" s="246"/>
      <c r="IG32" s="246"/>
      <c r="IH32" s="246"/>
      <c r="II32" s="246"/>
      <c r="IJ32" s="246"/>
      <c r="IK32" s="246"/>
      <c r="IL32" s="246"/>
      <c r="IM32" s="246"/>
      <c r="IN32" s="246"/>
      <c r="IO32" s="246"/>
      <c r="IP32" s="246"/>
      <c r="IQ32" s="246"/>
      <c r="IR32" s="246"/>
      <c r="IS32" s="246"/>
      <c r="IT32" s="246"/>
      <c r="IU32" s="246"/>
      <c r="IV32" s="246"/>
    </row>
    <row r="33" spans="1:256" ht="27.2" customHeight="1">
      <c r="A33" s="258"/>
      <c r="B33" s="231"/>
      <c r="C33" s="231"/>
      <c r="D33" s="259" t="s">
        <v>55</v>
      </c>
      <c r="E33" s="231"/>
      <c r="F33" s="260"/>
      <c r="G33" s="4"/>
      <c r="H33" s="233"/>
      <c r="I33" s="261"/>
      <c r="K33" s="236"/>
    </row>
    <row r="34" spans="1:256" s="137" customFormat="1" ht="13.5" customHeight="1">
      <c r="A34" s="238"/>
      <c r="B34" s="239"/>
      <c r="C34" s="239"/>
      <c r="D34" s="240" t="s">
        <v>47</v>
      </c>
      <c r="E34" s="239"/>
      <c r="F34" s="241"/>
      <c r="G34" s="149"/>
      <c r="H34" s="242"/>
      <c r="I34" s="243"/>
      <c r="J34" s="244"/>
      <c r="K34" s="245"/>
      <c r="L34" s="246"/>
      <c r="M34" s="246"/>
      <c r="N34" s="246"/>
      <c r="O34" s="246"/>
      <c r="P34" s="246"/>
      <c r="Q34" s="246"/>
      <c r="R34" s="246"/>
      <c r="S34" s="246"/>
      <c r="T34" s="246"/>
      <c r="U34" s="246"/>
      <c r="V34" s="246"/>
      <c r="W34" s="246"/>
      <c r="X34" s="246"/>
      <c r="Y34" s="246"/>
      <c r="Z34" s="246"/>
      <c r="AA34" s="246"/>
      <c r="AB34" s="246"/>
      <c r="AC34" s="246"/>
      <c r="AD34" s="246"/>
      <c r="AE34" s="246"/>
      <c r="AF34" s="246"/>
      <c r="AG34" s="246"/>
      <c r="AH34" s="246"/>
      <c r="AI34" s="246"/>
      <c r="AJ34" s="246"/>
      <c r="AK34" s="246"/>
      <c r="AL34" s="246"/>
      <c r="AM34" s="246"/>
      <c r="AN34" s="246"/>
      <c r="AO34" s="246"/>
      <c r="AP34" s="246"/>
      <c r="AQ34" s="246"/>
      <c r="AR34" s="246"/>
      <c r="AS34" s="246"/>
      <c r="AT34" s="246"/>
      <c r="AU34" s="246"/>
      <c r="AV34" s="246"/>
      <c r="AW34" s="246"/>
      <c r="AX34" s="246"/>
      <c r="AY34" s="246"/>
      <c r="AZ34" s="246"/>
      <c r="BA34" s="246"/>
      <c r="BB34" s="246"/>
      <c r="BC34" s="246"/>
      <c r="BD34" s="246"/>
      <c r="BE34" s="246"/>
      <c r="BF34" s="246"/>
      <c r="BG34" s="246"/>
      <c r="BH34" s="246"/>
      <c r="BI34" s="246"/>
      <c r="BJ34" s="246"/>
      <c r="BK34" s="246"/>
      <c r="BL34" s="246"/>
      <c r="BM34" s="246"/>
      <c r="BN34" s="246"/>
      <c r="BO34" s="246"/>
      <c r="BP34" s="246"/>
      <c r="BQ34" s="246"/>
      <c r="BR34" s="246"/>
      <c r="BS34" s="246"/>
      <c r="BT34" s="246"/>
      <c r="BU34" s="246"/>
      <c r="BV34" s="246"/>
      <c r="BW34" s="246"/>
      <c r="BX34" s="246"/>
      <c r="BY34" s="246"/>
      <c r="BZ34" s="246"/>
      <c r="CA34" s="246"/>
      <c r="CB34" s="246"/>
      <c r="CC34" s="246"/>
      <c r="CD34" s="246"/>
      <c r="CE34" s="246"/>
      <c r="CF34" s="246"/>
      <c r="CG34" s="246"/>
      <c r="CH34" s="246"/>
      <c r="CI34" s="246"/>
      <c r="CJ34" s="246"/>
      <c r="CK34" s="246"/>
      <c r="CL34" s="246"/>
      <c r="CM34" s="246"/>
      <c r="CN34" s="246"/>
      <c r="CO34" s="246"/>
      <c r="CP34" s="246"/>
      <c r="CQ34" s="246"/>
      <c r="CR34" s="246"/>
      <c r="CS34" s="246"/>
      <c r="CT34" s="246"/>
      <c r="CU34" s="246"/>
      <c r="CV34" s="246"/>
      <c r="CW34" s="246"/>
      <c r="CX34" s="246"/>
      <c r="CY34" s="246"/>
      <c r="CZ34" s="246"/>
      <c r="DA34" s="246"/>
      <c r="DB34" s="246"/>
      <c r="DC34" s="246"/>
      <c r="DD34" s="246"/>
      <c r="DE34" s="246"/>
      <c r="DF34" s="246"/>
      <c r="DG34" s="246"/>
      <c r="DH34" s="246"/>
      <c r="DI34" s="246"/>
      <c r="DJ34" s="246"/>
      <c r="DK34" s="246"/>
      <c r="DL34" s="246"/>
      <c r="DM34" s="246"/>
      <c r="DN34" s="246"/>
      <c r="DO34" s="246"/>
      <c r="DP34" s="246"/>
      <c r="DQ34" s="246"/>
      <c r="DR34" s="246"/>
      <c r="DS34" s="246"/>
      <c r="DT34" s="246"/>
      <c r="DU34" s="246"/>
      <c r="DV34" s="246"/>
      <c r="DW34" s="246"/>
      <c r="DX34" s="246"/>
      <c r="DY34" s="246"/>
      <c r="DZ34" s="246"/>
      <c r="EA34" s="246"/>
      <c r="EB34" s="246"/>
      <c r="EC34" s="246"/>
      <c r="ED34" s="246"/>
      <c r="EE34" s="246"/>
      <c r="EF34" s="246"/>
      <c r="EG34" s="246"/>
      <c r="EH34" s="246"/>
      <c r="EI34" s="246"/>
      <c r="EJ34" s="246"/>
      <c r="EK34" s="246"/>
      <c r="EL34" s="246"/>
      <c r="EM34" s="246"/>
      <c r="EN34" s="246"/>
      <c r="EO34" s="246"/>
      <c r="EP34" s="246"/>
      <c r="EQ34" s="246"/>
      <c r="ER34" s="246"/>
      <c r="ES34" s="246"/>
      <c r="ET34" s="246"/>
      <c r="EU34" s="246"/>
      <c r="EV34" s="246"/>
      <c r="EW34" s="246"/>
      <c r="EX34" s="246"/>
      <c r="EY34" s="246"/>
      <c r="EZ34" s="246"/>
      <c r="FA34" s="246"/>
      <c r="FB34" s="246"/>
      <c r="FC34" s="246"/>
      <c r="FD34" s="246"/>
      <c r="FE34" s="246"/>
      <c r="FF34" s="246"/>
      <c r="FG34" s="246"/>
      <c r="FH34" s="246"/>
      <c r="FI34" s="246"/>
      <c r="FJ34" s="246"/>
      <c r="FK34" s="246"/>
      <c r="FL34" s="246"/>
      <c r="FM34" s="246"/>
      <c r="FN34" s="246"/>
      <c r="FO34" s="246"/>
      <c r="FP34" s="246"/>
      <c r="FQ34" s="246"/>
      <c r="FR34" s="246"/>
      <c r="FS34" s="246"/>
      <c r="FT34" s="246"/>
      <c r="FU34" s="246"/>
      <c r="FV34" s="246"/>
      <c r="FW34" s="246"/>
      <c r="FX34" s="246"/>
      <c r="FY34" s="246"/>
      <c r="FZ34" s="246"/>
      <c r="GA34" s="246"/>
      <c r="GB34" s="246"/>
      <c r="GC34" s="246"/>
      <c r="GD34" s="246"/>
      <c r="GE34" s="246"/>
      <c r="GF34" s="246"/>
      <c r="GG34" s="246"/>
      <c r="GH34" s="246"/>
      <c r="GI34" s="246"/>
      <c r="GJ34" s="246"/>
      <c r="GK34" s="246"/>
      <c r="GL34" s="246"/>
      <c r="GM34" s="246"/>
      <c r="GN34" s="246"/>
      <c r="GO34" s="246"/>
      <c r="GP34" s="246"/>
      <c r="GQ34" s="246"/>
      <c r="GR34" s="246"/>
      <c r="GS34" s="246"/>
      <c r="GT34" s="246"/>
      <c r="GU34" s="246"/>
      <c r="GV34" s="246"/>
      <c r="GW34" s="246"/>
      <c r="GX34" s="246"/>
      <c r="GY34" s="246"/>
      <c r="GZ34" s="246"/>
      <c r="HA34" s="246"/>
      <c r="HB34" s="246"/>
      <c r="HC34" s="246"/>
      <c r="HD34" s="246"/>
      <c r="HE34" s="246"/>
      <c r="HF34" s="246"/>
      <c r="HG34" s="246"/>
      <c r="HH34" s="246"/>
      <c r="HI34" s="246"/>
      <c r="HJ34" s="246"/>
      <c r="HK34" s="246"/>
      <c r="HL34" s="246"/>
      <c r="HM34" s="246"/>
      <c r="HN34" s="246"/>
      <c r="HO34" s="246"/>
      <c r="HP34" s="246"/>
      <c r="HQ34" s="246"/>
      <c r="HR34" s="246"/>
      <c r="HS34" s="246"/>
      <c r="HT34" s="246"/>
      <c r="HU34" s="246"/>
      <c r="HV34" s="246"/>
      <c r="HW34" s="246"/>
      <c r="HX34" s="246"/>
      <c r="HY34" s="246"/>
      <c r="HZ34" s="246"/>
      <c r="IA34" s="246"/>
      <c r="IB34" s="246"/>
      <c r="IC34" s="246"/>
      <c r="ID34" s="246"/>
      <c r="IE34" s="246"/>
      <c r="IF34" s="246"/>
      <c r="IG34" s="246"/>
      <c r="IH34" s="246"/>
      <c r="II34" s="246"/>
      <c r="IJ34" s="246"/>
      <c r="IK34" s="246"/>
      <c r="IL34" s="246"/>
      <c r="IM34" s="246"/>
      <c r="IN34" s="246"/>
      <c r="IO34" s="246"/>
      <c r="IP34" s="246"/>
      <c r="IQ34" s="246"/>
      <c r="IR34" s="246"/>
      <c r="IS34" s="246"/>
      <c r="IT34" s="246"/>
      <c r="IU34" s="246"/>
      <c r="IV34" s="246"/>
    </row>
    <row r="35" spans="1:256" s="257" customFormat="1" ht="13.5" customHeight="1">
      <c r="A35" s="150">
        <v>7</v>
      </c>
      <c r="B35" s="231" t="s">
        <v>40</v>
      </c>
      <c r="C35" s="231" t="s">
        <v>56</v>
      </c>
      <c r="D35" s="231" t="s">
        <v>57</v>
      </c>
      <c r="E35" s="231" t="s">
        <v>43</v>
      </c>
      <c r="F35" s="251">
        <f>F36</f>
        <v>1</v>
      </c>
      <c r="G35" s="4"/>
      <c r="H35" s="252">
        <f>F35*G35</f>
        <v>0</v>
      </c>
      <c r="I35" s="253" t="s">
        <v>44</v>
      </c>
      <c r="J35" s="262"/>
      <c r="K35" s="236"/>
      <c r="L35" s="237"/>
      <c r="M35" s="255"/>
      <c r="N35" s="255"/>
      <c r="O35" s="255"/>
      <c r="P35" s="246"/>
      <c r="Q35" s="137"/>
      <c r="R35" s="256"/>
      <c r="S35" s="256"/>
      <c r="T35" s="256"/>
    </row>
    <row r="36" spans="1:256" s="137" customFormat="1" ht="13.5" customHeight="1">
      <c r="A36" s="238"/>
      <c r="B36" s="239"/>
      <c r="C36" s="239"/>
      <c r="D36" s="240" t="s">
        <v>58</v>
      </c>
      <c r="E36" s="239"/>
      <c r="F36" s="241">
        <v>1</v>
      </c>
      <c r="G36" s="149"/>
      <c r="H36" s="242"/>
      <c r="I36" s="243"/>
      <c r="J36" s="244"/>
      <c r="K36" s="245"/>
      <c r="L36" s="246"/>
      <c r="M36" s="246"/>
      <c r="N36" s="246"/>
      <c r="O36" s="246"/>
      <c r="P36" s="246"/>
      <c r="Q36" s="246"/>
      <c r="R36" s="246"/>
      <c r="S36" s="246"/>
      <c r="T36" s="246"/>
      <c r="U36" s="246"/>
      <c r="V36" s="246"/>
      <c r="W36" s="246"/>
      <c r="X36" s="246"/>
      <c r="Y36" s="246"/>
      <c r="Z36" s="246"/>
      <c r="AA36" s="246"/>
      <c r="AB36" s="246"/>
      <c r="AC36" s="246"/>
      <c r="AD36" s="246"/>
      <c r="AE36" s="246"/>
      <c r="AF36" s="246"/>
      <c r="AG36" s="246"/>
      <c r="AH36" s="246"/>
      <c r="AI36" s="246"/>
      <c r="AJ36" s="246"/>
      <c r="AK36" s="246"/>
      <c r="AL36" s="246"/>
      <c r="AM36" s="246"/>
      <c r="AN36" s="246"/>
      <c r="AO36" s="246"/>
      <c r="AP36" s="246"/>
      <c r="AQ36" s="246"/>
      <c r="AR36" s="246"/>
      <c r="AS36" s="246"/>
      <c r="AT36" s="246"/>
      <c r="AU36" s="246"/>
      <c r="AV36" s="246"/>
      <c r="AW36" s="246"/>
      <c r="AX36" s="246"/>
      <c r="AY36" s="246"/>
      <c r="AZ36" s="246"/>
      <c r="BA36" s="246"/>
      <c r="BB36" s="246"/>
      <c r="BC36" s="246"/>
      <c r="BD36" s="246"/>
      <c r="BE36" s="246"/>
      <c r="BF36" s="246"/>
      <c r="BG36" s="246"/>
      <c r="BH36" s="246"/>
      <c r="BI36" s="246"/>
      <c r="BJ36" s="246"/>
      <c r="BK36" s="246"/>
      <c r="BL36" s="246"/>
      <c r="BM36" s="246"/>
      <c r="BN36" s="246"/>
      <c r="BO36" s="246"/>
      <c r="BP36" s="246"/>
      <c r="BQ36" s="246"/>
      <c r="BR36" s="246"/>
      <c r="BS36" s="246"/>
      <c r="BT36" s="246"/>
      <c r="BU36" s="246"/>
      <c r="BV36" s="246"/>
      <c r="BW36" s="246"/>
      <c r="BX36" s="246"/>
      <c r="BY36" s="246"/>
      <c r="BZ36" s="246"/>
      <c r="CA36" s="246"/>
      <c r="CB36" s="246"/>
      <c r="CC36" s="246"/>
      <c r="CD36" s="246"/>
      <c r="CE36" s="246"/>
      <c r="CF36" s="246"/>
      <c r="CG36" s="246"/>
      <c r="CH36" s="246"/>
      <c r="CI36" s="246"/>
      <c r="CJ36" s="246"/>
      <c r="CK36" s="246"/>
      <c r="CL36" s="246"/>
      <c r="CM36" s="246"/>
      <c r="CN36" s="246"/>
      <c r="CO36" s="246"/>
      <c r="CP36" s="246"/>
      <c r="CQ36" s="246"/>
      <c r="CR36" s="246"/>
      <c r="CS36" s="246"/>
      <c r="CT36" s="246"/>
      <c r="CU36" s="246"/>
      <c r="CV36" s="246"/>
      <c r="CW36" s="246"/>
      <c r="CX36" s="246"/>
      <c r="CY36" s="246"/>
      <c r="CZ36" s="246"/>
      <c r="DA36" s="246"/>
      <c r="DB36" s="246"/>
      <c r="DC36" s="246"/>
      <c r="DD36" s="246"/>
      <c r="DE36" s="246"/>
      <c r="DF36" s="246"/>
      <c r="DG36" s="246"/>
      <c r="DH36" s="246"/>
      <c r="DI36" s="246"/>
      <c r="DJ36" s="246"/>
      <c r="DK36" s="246"/>
      <c r="DL36" s="246"/>
      <c r="DM36" s="246"/>
      <c r="DN36" s="246"/>
      <c r="DO36" s="246"/>
      <c r="DP36" s="246"/>
      <c r="DQ36" s="246"/>
      <c r="DR36" s="246"/>
      <c r="DS36" s="246"/>
      <c r="DT36" s="246"/>
      <c r="DU36" s="246"/>
      <c r="DV36" s="246"/>
      <c r="DW36" s="246"/>
      <c r="DX36" s="246"/>
      <c r="DY36" s="246"/>
      <c r="DZ36" s="246"/>
      <c r="EA36" s="246"/>
      <c r="EB36" s="246"/>
      <c r="EC36" s="246"/>
      <c r="ED36" s="246"/>
      <c r="EE36" s="246"/>
      <c r="EF36" s="246"/>
      <c r="EG36" s="246"/>
      <c r="EH36" s="246"/>
      <c r="EI36" s="246"/>
      <c r="EJ36" s="246"/>
      <c r="EK36" s="246"/>
      <c r="EL36" s="246"/>
      <c r="EM36" s="246"/>
      <c r="EN36" s="246"/>
      <c r="EO36" s="246"/>
      <c r="EP36" s="246"/>
      <c r="EQ36" s="246"/>
      <c r="ER36" s="246"/>
      <c r="ES36" s="246"/>
      <c r="ET36" s="246"/>
      <c r="EU36" s="246"/>
      <c r="EV36" s="246"/>
      <c r="EW36" s="246"/>
      <c r="EX36" s="246"/>
      <c r="EY36" s="246"/>
      <c r="EZ36" s="246"/>
      <c r="FA36" s="246"/>
      <c r="FB36" s="246"/>
      <c r="FC36" s="246"/>
      <c r="FD36" s="246"/>
      <c r="FE36" s="246"/>
      <c r="FF36" s="246"/>
      <c r="FG36" s="246"/>
      <c r="FH36" s="246"/>
      <c r="FI36" s="246"/>
      <c r="FJ36" s="246"/>
      <c r="FK36" s="246"/>
      <c r="FL36" s="246"/>
      <c r="FM36" s="246"/>
      <c r="FN36" s="246"/>
      <c r="FO36" s="246"/>
      <c r="FP36" s="246"/>
      <c r="FQ36" s="246"/>
      <c r="FR36" s="246"/>
      <c r="FS36" s="246"/>
      <c r="FT36" s="246"/>
      <c r="FU36" s="246"/>
      <c r="FV36" s="246"/>
      <c r="FW36" s="246"/>
      <c r="FX36" s="246"/>
      <c r="FY36" s="246"/>
      <c r="FZ36" s="246"/>
      <c r="GA36" s="246"/>
      <c r="GB36" s="246"/>
      <c r="GC36" s="246"/>
      <c r="GD36" s="246"/>
      <c r="GE36" s="246"/>
      <c r="GF36" s="246"/>
      <c r="GG36" s="246"/>
      <c r="GH36" s="246"/>
      <c r="GI36" s="246"/>
      <c r="GJ36" s="246"/>
      <c r="GK36" s="246"/>
      <c r="GL36" s="246"/>
      <c r="GM36" s="246"/>
      <c r="GN36" s="246"/>
      <c r="GO36" s="246"/>
      <c r="GP36" s="246"/>
      <c r="GQ36" s="246"/>
      <c r="GR36" s="246"/>
      <c r="GS36" s="246"/>
      <c r="GT36" s="246"/>
      <c r="GU36" s="246"/>
      <c r="GV36" s="246"/>
      <c r="GW36" s="246"/>
      <c r="GX36" s="246"/>
      <c r="GY36" s="246"/>
      <c r="GZ36" s="246"/>
      <c r="HA36" s="246"/>
      <c r="HB36" s="246"/>
      <c r="HC36" s="246"/>
      <c r="HD36" s="246"/>
      <c r="HE36" s="246"/>
      <c r="HF36" s="246"/>
      <c r="HG36" s="246"/>
      <c r="HH36" s="246"/>
      <c r="HI36" s="246"/>
      <c r="HJ36" s="246"/>
      <c r="HK36" s="246"/>
      <c r="HL36" s="246"/>
      <c r="HM36" s="246"/>
      <c r="HN36" s="246"/>
      <c r="HO36" s="246"/>
      <c r="HP36" s="246"/>
      <c r="HQ36" s="246"/>
      <c r="HR36" s="246"/>
      <c r="HS36" s="246"/>
      <c r="HT36" s="246"/>
      <c r="HU36" s="246"/>
      <c r="HV36" s="246"/>
      <c r="HW36" s="246"/>
      <c r="HX36" s="246"/>
      <c r="HY36" s="246"/>
      <c r="HZ36" s="246"/>
      <c r="IA36" s="246"/>
      <c r="IB36" s="246"/>
      <c r="IC36" s="246"/>
      <c r="ID36" s="246"/>
      <c r="IE36" s="246"/>
      <c r="IF36" s="246"/>
      <c r="IG36" s="246"/>
      <c r="IH36" s="246"/>
      <c r="II36" s="246"/>
      <c r="IJ36" s="246"/>
      <c r="IK36" s="246"/>
      <c r="IL36" s="246"/>
      <c r="IM36" s="246"/>
      <c r="IN36" s="246"/>
      <c r="IO36" s="246"/>
      <c r="IP36" s="246"/>
      <c r="IQ36" s="246"/>
      <c r="IR36" s="246"/>
      <c r="IS36" s="246"/>
      <c r="IT36" s="246"/>
      <c r="IU36" s="246"/>
      <c r="IV36" s="246"/>
    </row>
    <row r="37" spans="1:256" ht="27.2" customHeight="1">
      <c r="A37" s="258"/>
      <c r="B37" s="231"/>
      <c r="C37" s="231"/>
      <c r="D37" s="259" t="s">
        <v>59</v>
      </c>
      <c r="E37" s="231"/>
      <c r="F37" s="260"/>
      <c r="G37" s="4"/>
      <c r="H37" s="233"/>
      <c r="I37" s="261"/>
      <c r="K37" s="236"/>
    </row>
    <row r="38" spans="1:256" s="137" customFormat="1" ht="13.5" customHeight="1">
      <c r="A38" s="238"/>
      <c r="B38" s="239"/>
      <c r="C38" s="239"/>
      <c r="D38" s="240" t="s">
        <v>47</v>
      </c>
      <c r="E38" s="239"/>
      <c r="F38" s="241"/>
      <c r="G38" s="149"/>
      <c r="H38" s="242"/>
      <c r="I38" s="243"/>
      <c r="J38" s="244"/>
      <c r="K38" s="245"/>
      <c r="L38" s="246"/>
      <c r="M38" s="246"/>
      <c r="N38" s="246"/>
      <c r="O38" s="246"/>
      <c r="P38" s="246"/>
      <c r="Q38" s="246"/>
      <c r="R38" s="246"/>
      <c r="S38" s="246"/>
      <c r="T38" s="246"/>
      <c r="U38" s="246"/>
      <c r="V38" s="246"/>
      <c r="W38" s="246"/>
      <c r="X38" s="246"/>
      <c r="Y38" s="246"/>
      <c r="Z38" s="246"/>
      <c r="AA38" s="246"/>
      <c r="AB38" s="246"/>
      <c r="AC38" s="246"/>
      <c r="AD38" s="246"/>
      <c r="AE38" s="246"/>
      <c r="AF38" s="246"/>
      <c r="AG38" s="246"/>
      <c r="AH38" s="246"/>
      <c r="AI38" s="246"/>
      <c r="AJ38" s="246"/>
      <c r="AK38" s="246"/>
      <c r="AL38" s="246"/>
      <c r="AM38" s="246"/>
      <c r="AN38" s="246"/>
      <c r="AO38" s="246"/>
      <c r="AP38" s="246"/>
      <c r="AQ38" s="246"/>
      <c r="AR38" s="246"/>
      <c r="AS38" s="246"/>
      <c r="AT38" s="246"/>
      <c r="AU38" s="246"/>
      <c r="AV38" s="246"/>
      <c r="AW38" s="246"/>
      <c r="AX38" s="246"/>
      <c r="AY38" s="246"/>
      <c r="AZ38" s="246"/>
      <c r="BA38" s="246"/>
      <c r="BB38" s="246"/>
      <c r="BC38" s="246"/>
      <c r="BD38" s="246"/>
      <c r="BE38" s="246"/>
      <c r="BF38" s="246"/>
      <c r="BG38" s="246"/>
      <c r="BH38" s="246"/>
      <c r="BI38" s="246"/>
      <c r="BJ38" s="246"/>
      <c r="BK38" s="246"/>
      <c r="BL38" s="246"/>
      <c r="BM38" s="246"/>
      <c r="BN38" s="246"/>
      <c r="BO38" s="246"/>
      <c r="BP38" s="246"/>
      <c r="BQ38" s="246"/>
      <c r="BR38" s="246"/>
      <c r="BS38" s="246"/>
      <c r="BT38" s="246"/>
      <c r="BU38" s="246"/>
      <c r="BV38" s="246"/>
      <c r="BW38" s="246"/>
      <c r="BX38" s="246"/>
      <c r="BY38" s="246"/>
      <c r="BZ38" s="246"/>
      <c r="CA38" s="246"/>
      <c r="CB38" s="246"/>
      <c r="CC38" s="246"/>
      <c r="CD38" s="246"/>
      <c r="CE38" s="246"/>
      <c r="CF38" s="246"/>
      <c r="CG38" s="246"/>
      <c r="CH38" s="246"/>
      <c r="CI38" s="246"/>
      <c r="CJ38" s="246"/>
      <c r="CK38" s="246"/>
      <c r="CL38" s="246"/>
      <c r="CM38" s="246"/>
      <c r="CN38" s="246"/>
      <c r="CO38" s="246"/>
      <c r="CP38" s="246"/>
      <c r="CQ38" s="246"/>
      <c r="CR38" s="246"/>
      <c r="CS38" s="246"/>
      <c r="CT38" s="246"/>
      <c r="CU38" s="246"/>
      <c r="CV38" s="246"/>
      <c r="CW38" s="246"/>
      <c r="CX38" s="246"/>
      <c r="CY38" s="246"/>
      <c r="CZ38" s="246"/>
      <c r="DA38" s="246"/>
      <c r="DB38" s="246"/>
      <c r="DC38" s="246"/>
      <c r="DD38" s="246"/>
      <c r="DE38" s="246"/>
      <c r="DF38" s="246"/>
      <c r="DG38" s="246"/>
      <c r="DH38" s="246"/>
      <c r="DI38" s="246"/>
      <c r="DJ38" s="246"/>
      <c r="DK38" s="246"/>
      <c r="DL38" s="246"/>
      <c r="DM38" s="246"/>
      <c r="DN38" s="246"/>
      <c r="DO38" s="246"/>
      <c r="DP38" s="246"/>
      <c r="DQ38" s="246"/>
      <c r="DR38" s="246"/>
      <c r="DS38" s="246"/>
      <c r="DT38" s="246"/>
      <c r="DU38" s="246"/>
      <c r="DV38" s="246"/>
      <c r="DW38" s="246"/>
      <c r="DX38" s="246"/>
      <c r="DY38" s="246"/>
      <c r="DZ38" s="246"/>
      <c r="EA38" s="246"/>
      <c r="EB38" s="246"/>
      <c r="EC38" s="246"/>
      <c r="ED38" s="246"/>
      <c r="EE38" s="246"/>
      <c r="EF38" s="246"/>
      <c r="EG38" s="246"/>
      <c r="EH38" s="246"/>
      <c r="EI38" s="246"/>
      <c r="EJ38" s="246"/>
      <c r="EK38" s="246"/>
      <c r="EL38" s="246"/>
      <c r="EM38" s="246"/>
      <c r="EN38" s="246"/>
      <c r="EO38" s="246"/>
      <c r="EP38" s="246"/>
      <c r="EQ38" s="246"/>
      <c r="ER38" s="246"/>
      <c r="ES38" s="246"/>
      <c r="ET38" s="246"/>
      <c r="EU38" s="246"/>
      <c r="EV38" s="246"/>
      <c r="EW38" s="246"/>
      <c r="EX38" s="246"/>
      <c r="EY38" s="246"/>
      <c r="EZ38" s="246"/>
      <c r="FA38" s="246"/>
      <c r="FB38" s="246"/>
      <c r="FC38" s="246"/>
      <c r="FD38" s="246"/>
      <c r="FE38" s="246"/>
      <c r="FF38" s="246"/>
      <c r="FG38" s="246"/>
      <c r="FH38" s="246"/>
      <c r="FI38" s="246"/>
      <c r="FJ38" s="246"/>
      <c r="FK38" s="246"/>
      <c r="FL38" s="246"/>
      <c r="FM38" s="246"/>
      <c r="FN38" s="246"/>
      <c r="FO38" s="246"/>
      <c r="FP38" s="246"/>
      <c r="FQ38" s="246"/>
      <c r="FR38" s="246"/>
      <c r="FS38" s="246"/>
      <c r="FT38" s="246"/>
      <c r="FU38" s="246"/>
      <c r="FV38" s="246"/>
      <c r="FW38" s="246"/>
      <c r="FX38" s="246"/>
      <c r="FY38" s="246"/>
      <c r="FZ38" s="246"/>
      <c r="GA38" s="246"/>
      <c r="GB38" s="246"/>
      <c r="GC38" s="246"/>
      <c r="GD38" s="246"/>
      <c r="GE38" s="246"/>
      <c r="GF38" s="246"/>
      <c r="GG38" s="246"/>
      <c r="GH38" s="246"/>
      <c r="GI38" s="246"/>
      <c r="GJ38" s="246"/>
      <c r="GK38" s="246"/>
      <c r="GL38" s="246"/>
      <c r="GM38" s="246"/>
      <c r="GN38" s="246"/>
      <c r="GO38" s="246"/>
      <c r="GP38" s="246"/>
      <c r="GQ38" s="246"/>
      <c r="GR38" s="246"/>
      <c r="GS38" s="246"/>
      <c r="GT38" s="246"/>
      <c r="GU38" s="246"/>
      <c r="GV38" s="246"/>
      <c r="GW38" s="246"/>
      <c r="GX38" s="246"/>
      <c r="GY38" s="246"/>
      <c r="GZ38" s="246"/>
      <c r="HA38" s="246"/>
      <c r="HB38" s="246"/>
      <c r="HC38" s="246"/>
      <c r="HD38" s="246"/>
      <c r="HE38" s="246"/>
      <c r="HF38" s="246"/>
      <c r="HG38" s="246"/>
      <c r="HH38" s="246"/>
      <c r="HI38" s="246"/>
      <c r="HJ38" s="246"/>
      <c r="HK38" s="246"/>
      <c r="HL38" s="246"/>
      <c r="HM38" s="246"/>
      <c r="HN38" s="246"/>
      <c r="HO38" s="246"/>
      <c r="HP38" s="246"/>
      <c r="HQ38" s="246"/>
      <c r="HR38" s="246"/>
      <c r="HS38" s="246"/>
      <c r="HT38" s="246"/>
      <c r="HU38" s="246"/>
      <c r="HV38" s="246"/>
      <c r="HW38" s="246"/>
      <c r="HX38" s="246"/>
      <c r="HY38" s="246"/>
      <c r="HZ38" s="246"/>
      <c r="IA38" s="246"/>
      <c r="IB38" s="246"/>
      <c r="IC38" s="246"/>
      <c r="ID38" s="246"/>
      <c r="IE38" s="246"/>
      <c r="IF38" s="246"/>
      <c r="IG38" s="246"/>
      <c r="IH38" s="246"/>
      <c r="II38" s="246"/>
      <c r="IJ38" s="246"/>
      <c r="IK38" s="246"/>
      <c r="IL38" s="246"/>
      <c r="IM38" s="246"/>
      <c r="IN38" s="246"/>
      <c r="IO38" s="246"/>
      <c r="IP38" s="246"/>
      <c r="IQ38" s="246"/>
      <c r="IR38" s="246"/>
      <c r="IS38" s="246"/>
      <c r="IT38" s="246"/>
      <c r="IU38" s="246"/>
      <c r="IV38" s="246"/>
    </row>
    <row r="39" spans="1:256" s="257" customFormat="1" ht="13.5" customHeight="1">
      <c r="A39" s="150">
        <v>8</v>
      </c>
      <c r="B39" s="231" t="s">
        <v>40</v>
      </c>
      <c r="C39" s="231" t="s">
        <v>60</v>
      </c>
      <c r="D39" s="231" t="s">
        <v>61</v>
      </c>
      <c r="E39" s="231" t="s">
        <v>62</v>
      </c>
      <c r="F39" s="251">
        <f>F40</f>
        <v>1</v>
      </c>
      <c r="G39" s="4"/>
      <c r="H39" s="252">
        <f>F39*G39</f>
        <v>0</v>
      </c>
      <c r="I39" s="253" t="s">
        <v>44</v>
      </c>
      <c r="J39" s="262"/>
      <c r="K39" s="236"/>
      <c r="L39" s="237"/>
      <c r="M39" s="255"/>
      <c r="N39" s="255"/>
      <c r="O39" s="255"/>
      <c r="P39" s="246"/>
      <c r="Q39" s="137"/>
      <c r="R39" s="256"/>
      <c r="S39" s="256"/>
      <c r="T39" s="256"/>
    </row>
    <row r="40" spans="1:256" s="137" customFormat="1" ht="13.5" customHeight="1">
      <c r="A40" s="238"/>
      <c r="B40" s="239"/>
      <c r="C40" s="239"/>
      <c r="D40" s="240" t="s">
        <v>63</v>
      </c>
      <c r="E40" s="239"/>
      <c r="F40" s="241">
        <v>1</v>
      </c>
      <c r="G40" s="149"/>
      <c r="H40" s="242"/>
      <c r="I40" s="243"/>
      <c r="J40" s="244"/>
      <c r="K40" s="245"/>
      <c r="L40" s="246"/>
      <c r="M40" s="246"/>
      <c r="N40" s="246"/>
      <c r="O40" s="246"/>
      <c r="P40" s="246"/>
      <c r="Q40" s="246"/>
      <c r="R40" s="246"/>
      <c r="S40" s="246"/>
      <c r="T40" s="246"/>
      <c r="U40" s="246"/>
      <c r="V40" s="246"/>
      <c r="W40" s="246"/>
      <c r="X40" s="246"/>
      <c r="Y40" s="246"/>
      <c r="Z40" s="246"/>
      <c r="AA40" s="246"/>
      <c r="AB40" s="246"/>
      <c r="AC40" s="246"/>
      <c r="AD40" s="246"/>
      <c r="AE40" s="246"/>
      <c r="AF40" s="246"/>
      <c r="AG40" s="246"/>
      <c r="AH40" s="246"/>
      <c r="AI40" s="246"/>
      <c r="AJ40" s="246"/>
      <c r="AK40" s="246"/>
      <c r="AL40" s="246"/>
      <c r="AM40" s="246"/>
      <c r="AN40" s="246"/>
      <c r="AO40" s="246"/>
      <c r="AP40" s="246"/>
      <c r="AQ40" s="246"/>
      <c r="AR40" s="246"/>
      <c r="AS40" s="246"/>
      <c r="AT40" s="246"/>
      <c r="AU40" s="246"/>
      <c r="AV40" s="246"/>
      <c r="AW40" s="246"/>
      <c r="AX40" s="246"/>
      <c r="AY40" s="246"/>
      <c r="AZ40" s="246"/>
      <c r="BA40" s="246"/>
      <c r="BB40" s="246"/>
      <c r="BC40" s="246"/>
      <c r="BD40" s="246"/>
      <c r="BE40" s="246"/>
      <c r="BF40" s="246"/>
      <c r="BG40" s="246"/>
      <c r="BH40" s="246"/>
      <c r="BI40" s="246"/>
      <c r="BJ40" s="246"/>
      <c r="BK40" s="246"/>
      <c r="BL40" s="246"/>
      <c r="BM40" s="246"/>
      <c r="BN40" s="246"/>
      <c r="BO40" s="246"/>
      <c r="BP40" s="246"/>
      <c r="BQ40" s="246"/>
      <c r="BR40" s="246"/>
      <c r="BS40" s="246"/>
      <c r="BT40" s="246"/>
      <c r="BU40" s="246"/>
      <c r="BV40" s="246"/>
      <c r="BW40" s="246"/>
      <c r="BX40" s="246"/>
      <c r="BY40" s="246"/>
      <c r="BZ40" s="246"/>
      <c r="CA40" s="246"/>
      <c r="CB40" s="246"/>
      <c r="CC40" s="246"/>
      <c r="CD40" s="246"/>
      <c r="CE40" s="246"/>
      <c r="CF40" s="246"/>
      <c r="CG40" s="246"/>
      <c r="CH40" s="246"/>
      <c r="CI40" s="246"/>
      <c r="CJ40" s="246"/>
      <c r="CK40" s="246"/>
      <c r="CL40" s="246"/>
      <c r="CM40" s="246"/>
      <c r="CN40" s="246"/>
      <c r="CO40" s="246"/>
      <c r="CP40" s="246"/>
      <c r="CQ40" s="246"/>
      <c r="CR40" s="246"/>
      <c r="CS40" s="246"/>
      <c r="CT40" s="246"/>
      <c r="CU40" s="246"/>
      <c r="CV40" s="246"/>
      <c r="CW40" s="246"/>
      <c r="CX40" s="246"/>
      <c r="CY40" s="246"/>
      <c r="CZ40" s="246"/>
      <c r="DA40" s="246"/>
      <c r="DB40" s="246"/>
      <c r="DC40" s="246"/>
      <c r="DD40" s="246"/>
      <c r="DE40" s="246"/>
      <c r="DF40" s="246"/>
      <c r="DG40" s="246"/>
      <c r="DH40" s="246"/>
      <c r="DI40" s="246"/>
      <c r="DJ40" s="246"/>
      <c r="DK40" s="246"/>
      <c r="DL40" s="246"/>
      <c r="DM40" s="246"/>
      <c r="DN40" s="246"/>
      <c r="DO40" s="246"/>
      <c r="DP40" s="246"/>
      <c r="DQ40" s="246"/>
      <c r="DR40" s="246"/>
      <c r="DS40" s="246"/>
      <c r="DT40" s="246"/>
      <c r="DU40" s="246"/>
      <c r="DV40" s="246"/>
      <c r="DW40" s="246"/>
      <c r="DX40" s="246"/>
      <c r="DY40" s="246"/>
      <c r="DZ40" s="246"/>
      <c r="EA40" s="246"/>
      <c r="EB40" s="246"/>
      <c r="EC40" s="246"/>
      <c r="ED40" s="246"/>
      <c r="EE40" s="246"/>
      <c r="EF40" s="246"/>
      <c r="EG40" s="246"/>
      <c r="EH40" s="246"/>
      <c r="EI40" s="246"/>
      <c r="EJ40" s="246"/>
      <c r="EK40" s="246"/>
      <c r="EL40" s="246"/>
      <c r="EM40" s="246"/>
      <c r="EN40" s="246"/>
      <c r="EO40" s="246"/>
      <c r="EP40" s="246"/>
      <c r="EQ40" s="246"/>
      <c r="ER40" s="246"/>
      <c r="ES40" s="246"/>
      <c r="ET40" s="246"/>
      <c r="EU40" s="246"/>
      <c r="EV40" s="246"/>
      <c r="EW40" s="246"/>
      <c r="EX40" s="246"/>
      <c r="EY40" s="246"/>
      <c r="EZ40" s="246"/>
      <c r="FA40" s="246"/>
      <c r="FB40" s="246"/>
      <c r="FC40" s="246"/>
      <c r="FD40" s="246"/>
      <c r="FE40" s="246"/>
      <c r="FF40" s="246"/>
      <c r="FG40" s="246"/>
      <c r="FH40" s="246"/>
      <c r="FI40" s="246"/>
      <c r="FJ40" s="246"/>
      <c r="FK40" s="246"/>
      <c r="FL40" s="246"/>
      <c r="FM40" s="246"/>
      <c r="FN40" s="246"/>
      <c r="FO40" s="246"/>
      <c r="FP40" s="246"/>
      <c r="FQ40" s="246"/>
      <c r="FR40" s="246"/>
      <c r="FS40" s="246"/>
      <c r="FT40" s="246"/>
      <c r="FU40" s="246"/>
      <c r="FV40" s="246"/>
      <c r="FW40" s="246"/>
      <c r="FX40" s="246"/>
      <c r="FY40" s="246"/>
      <c r="FZ40" s="246"/>
      <c r="GA40" s="246"/>
      <c r="GB40" s="246"/>
      <c r="GC40" s="246"/>
      <c r="GD40" s="246"/>
      <c r="GE40" s="246"/>
      <c r="GF40" s="246"/>
      <c r="GG40" s="246"/>
      <c r="GH40" s="246"/>
      <c r="GI40" s="246"/>
      <c r="GJ40" s="246"/>
      <c r="GK40" s="246"/>
      <c r="GL40" s="246"/>
      <c r="GM40" s="246"/>
      <c r="GN40" s="246"/>
      <c r="GO40" s="246"/>
      <c r="GP40" s="246"/>
      <c r="GQ40" s="246"/>
      <c r="GR40" s="246"/>
      <c r="GS40" s="246"/>
      <c r="GT40" s="246"/>
      <c r="GU40" s="246"/>
      <c r="GV40" s="246"/>
      <c r="GW40" s="246"/>
      <c r="GX40" s="246"/>
      <c r="GY40" s="246"/>
      <c r="GZ40" s="246"/>
      <c r="HA40" s="246"/>
      <c r="HB40" s="246"/>
      <c r="HC40" s="246"/>
      <c r="HD40" s="246"/>
      <c r="HE40" s="246"/>
      <c r="HF40" s="246"/>
      <c r="HG40" s="246"/>
      <c r="HH40" s="246"/>
      <c r="HI40" s="246"/>
      <c r="HJ40" s="246"/>
      <c r="HK40" s="246"/>
      <c r="HL40" s="246"/>
      <c r="HM40" s="246"/>
      <c r="HN40" s="246"/>
      <c r="HO40" s="246"/>
      <c r="HP40" s="246"/>
      <c r="HQ40" s="246"/>
      <c r="HR40" s="246"/>
      <c r="HS40" s="246"/>
      <c r="HT40" s="246"/>
      <c r="HU40" s="246"/>
      <c r="HV40" s="246"/>
      <c r="HW40" s="246"/>
      <c r="HX40" s="246"/>
      <c r="HY40" s="246"/>
      <c r="HZ40" s="246"/>
      <c r="IA40" s="246"/>
      <c r="IB40" s="246"/>
      <c r="IC40" s="246"/>
      <c r="ID40" s="246"/>
      <c r="IE40" s="246"/>
      <c r="IF40" s="246"/>
      <c r="IG40" s="246"/>
      <c r="IH40" s="246"/>
      <c r="II40" s="246"/>
      <c r="IJ40" s="246"/>
      <c r="IK40" s="246"/>
      <c r="IL40" s="246"/>
      <c r="IM40" s="246"/>
      <c r="IN40" s="246"/>
      <c r="IO40" s="246"/>
      <c r="IP40" s="246"/>
      <c r="IQ40" s="246"/>
      <c r="IR40" s="246"/>
      <c r="IS40" s="246"/>
      <c r="IT40" s="246"/>
      <c r="IU40" s="246"/>
      <c r="IV40" s="246"/>
    </row>
    <row r="41" spans="1:256" ht="27.2" customHeight="1">
      <c r="A41" s="258"/>
      <c r="B41" s="231"/>
      <c r="C41" s="231"/>
      <c r="D41" s="259" t="s">
        <v>64</v>
      </c>
      <c r="E41" s="231"/>
      <c r="F41" s="260"/>
      <c r="G41" s="4"/>
      <c r="H41" s="233"/>
      <c r="I41" s="261"/>
      <c r="K41" s="236"/>
    </row>
    <row r="42" spans="1:256" s="137" customFormat="1" ht="13.5" customHeight="1">
      <c r="A42" s="238"/>
      <c r="B42" s="239"/>
      <c r="C42" s="239"/>
      <c r="D42" s="240" t="s">
        <v>47</v>
      </c>
      <c r="E42" s="239"/>
      <c r="F42" s="241"/>
      <c r="G42" s="149"/>
      <c r="H42" s="242"/>
      <c r="I42" s="243"/>
      <c r="J42" s="244"/>
      <c r="K42" s="245"/>
      <c r="L42" s="246"/>
      <c r="M42" s="246"/>
      <c r="N42" s="246"/>
      <c r="O42" s="246"/>
      <c r="P42" s="246"/>
      <c r="Q42" s="246"/>
      <c r="R42" s="246"/>
      <c r="S42" s="246"/>
      <c r="T42" s="246"/>
      <c r="U42" s="246"/>
      <c r="V42" s="246"/>
      <c r="W42" s="246"/>
      <c r="X42" s="246"/>
      <c r="Y42" s="246"/>
      <c r="Z42" s="246"/>
      <c r="AA42" s="246"/>
      <c r="AB42" s="246"/>
      <c r="AC42" s="246"/>
      <c r="AD42" s="246"/>
      <c r="AE42" s="246"/>
      <c r="AF42" s="246"/>
      <c r="AG42" s="246"/>
      <c r="AH42" s="246"/>
      <c r="AI42" s="246"/>
      <c r="AJ42" s="246"/>
      <c r="AK42" s="246"/>
      <c r="AL42" s="246"/>
      <c r="AM42" s="246"/>
      <c r="AN42" s="246"/>
      <c r="AO42" s="246"/>
      <c r="AP42" s="246"/>
      <c r="AQ42" s="246"/>
      <c r="AR42" s="246"/>
      <c r="AS42" s="246"/>
      <c r="AT42" s="246"/>
      <c r="AU42" s="246"/>
      <c r="AV42" s="246"/>
      <c r="AW42" s="246"/>
      <c r="AX42" s="246"/>
      <c r="AY42" s="246"/>
      <c r="AZ42" s="246"/>
      <c r="BA42" s="246"/>
      <c r="BB42" s="246"/>
      <c r="BC42" s="246"/>
      <c r="BD42" s="246"/>
      <c r="BE42" s="246"/>
      <c r="BF42" s="246"/>
      <c r="BG42" s="246"/>
      <c r="BH42" s="246"/>
      <c r="BI42" s="246"/>
      <c r="BJ42" s="246"/>
      <c r="BK42" s="246"/>
      <c r="BL42" s="246"/>
      <c r="BM42" s="246"/>
      <c r="BN42" s="246"/>
      <c r="BO42" s="246"/>
      <c r="BP42" s="246"/>
      <c r="BQ42" s="246"/>
      <c r="BR42" s="246"/>
      <c r="BS42" s="246"/>
      <c r="BT42" s="246"/>
      <c r="BU42" s="246"/>
      <c r="BV42" s="246"/>
      <c r="BW42" s="246"/>
      <c r="BX42" s="246"/>
      <c r="BY42" s="246"/>
      <c r="BZ42" s="246"/>
      <c r="CA42" s="246"/>
      <c r="CB42" s="246"/>
      <c r="CC42" s="246"/>
      <c r="CD42" s="246"/>
      <c r="CE42" s="246"/>
      <c r="CF42" s="246"/>
      <c r="CG42" s="246"/>
      <c r="CH42" s="246"/>
      <c r="CI42" s="246"/>
      <c r="CJ42" s="246"/>
      <c r="CK42" s="246"/>
      <c r="CL42" s="246"/>
      <c r="CM42" s="246"/>
      <c r="CN42" s="246"/>
      <c r="CO42" s="246"/>
      <c r="CP42" s="246"/>
      <c r="CQ42" s="246"/>
      <c r="CR42" s="246"/>
      <c r="CS42" s="246"/>
      <c r="CT42" s="246"/>
      <c r="CU42" s="246"/>
      <c r="CV42" s="246"/>
      <c r="CW42" s="246"/>
      <c r="CX42" s="246"/>
      <c r="CY42" s="246"/>
      <c r="CZ42" s="246"/>
      <c r="DA42" s="246"/>
      <c r="DB42" s="246"/>
      <c r="DC42" s="246"/>
      <c r="DD42" s="246"/>
      <c r="DE42" s="246"/>
      <c r="DF42" s="246"/>
      <c r="DG42" s="246"/>
      <c r="DH42" s="246"/>
      <c r="DI42" s="246"/>
      <c r="DJ42" s="246"/>
      <c r="DK42" s="246"/>
      <c r="DL42" s="246"/>
      <c r="DM42" s="246"/>
      <c r="DN42" s="246"/>
      <c r="DO42" s="246"/>
      <c r="DP42" s="246"/>
      <c r="DQ42" s="246"/>
      <c r="DR42" s="246"/>
      <c r="DS42" s="246"/>
      <c r="DT42" s="246"/>
      <c r="DU42" s="246"/>
      <c r="DV42" s="246"/>
      <c r="DW42" s="246"/>
      <c r="DX42" s="246"/>
      <c r="DY42" s="246"/>
      <c r="DZ42" s="246"/>
      <c r="EA42" s="246"/>
      <c r="EB42" s="246"/>
      <c r="EC42" s="246"/>
      <c r="ED42" s="246"/>
      <c r="EE42" s="246"/>
      <c r="EF42" s="246"/>
      <c r="EG42" s="246"/>
      <c r="EH42" s="246"/>
      <c r="EI42" s="246"/>
      <c r="EJ42" s="246"/>
      <c r="EK42" s="246"/>
      <c r="EL42" s="246"/>
      <c r="EM42" s="246"/>
      <c r="EN42" s="246"/>
      <c r="EO42" s="246"/>
      <c r="EP42" s="246"/>
      <c r="EQ42" s="246"/>
      <c r="ER42" s="246"/>
      <c r="ES42" s="246"/>
      <c r="ET42" s="246"/>
      <c r="EU42" s="246"/>
      <c r="EV42" s="246"/>
      <c r="EW42" s="246"/>
      <c r="EX42" s="246"/>
      <c r="EY42" s="246"/>
      <c r="EZ42" s="246"/>
      <c r="FA42" s="246"/>
      <c r="FB42" s="246"/>
      <c r="FC42" s="246"/>
      <c r="FD42" s="246"/>
      <c r="FE42" s="246"/>
      <c r="FF42" s="246"/>
      <c r="FG42" s="246"/>
      <c r="FH42" s="246"/>
      <c r="FI42" s="246"/>
      <c r="FJ42" s="246"/>
      <c r="FK42" s="246"/>
      <c r="FL42" s="246"/>
      <c r="FM42" s="246"/>
      <c r="FN42" s="246"/>
      <c r="FO42" s="246"/>
      <c r="FP42" s="246"/>
      <c r="FQ42" s="246"/>
      <c r="FR42" s="246"/>
      <c r="FS42" s="246"/>
      <c r="FT42" s="246"/>
      <c r="FU42" s="246"/>
      <c r="FV42" s="246"/>
      <c r="FW42" s="246"/>
      <c r="FX42" s="246"/>
      <c r="FY42" s="246"/>
      <c r="FZ42" s="246"/>
      <c r="GA42" s="246"/>
      <c r="GB42" s="246"/>
      <c r="GC42" s="246"/>
      <c r="GD42" s="246"/>
      <c r="GE42" s="246"/>
      <c r="GF42" s="246"/>
      <c r="GG42" s="246"/>
      <c r="GH42" s="246"/>
      <c r="GI42" s="246"/>
      <c r="GJ42" s="246"/>
      <c r="GK42" s="246"/>
      <c r="GL42" s="246"/>
      <c r="GM42" s="246"/>
      <c r="GN42" s="246"/>
      <c r="GO42" s="246"/>
      <c r="GP42" s="246"/>
      <c r="GQ42" s="246"/>
      <c r="GR42" s="246"/>
      <c r="GS42" s="246"/>
      <c r="GT42" s="246"/>
      <c r="GU42" s="246"/>
      <c r="GV42" s="246"/>
      <c r="GW42" s="246"/>
      <c r="GX42" s="246"/>
      <c r="GY42" s="246"/>
      <c r="GZ42" s="246"/>
      <c r="HA42" s="246"/>
      <c r="HB42" s="246"/>
      <c r="HC42" s="246"/>
      <c r="HD42" s="246"/>
      <c r="HE42" s="246"/>
      <c r="HF42" s="246"/>
      <c r="HG42" s="246"/>
      <c r="HH42" s="246"/>
      <c r="HI42" s="246"/>
      <c r="HJ42" s="246"/>
      <c r="HK42" s="246"/>
      <c r="HL42" s="246"/>
      <c r="HM42" s="246"/>
      <c r="HN42" s="246"/>
      <c r="HO42" s="246"/>
      <c r="HP42" s="246"/>
      <c r="HQ42" s="246"/>
      <c r="HR42" s="246"/>
      <c r="HS42" s="246"/>
      <c r="HT42" s="246"/>
      <c r="HU42" s="246"/>
      <c r="HV42" s="246"/>
      <c r="HW42" s="246"/>
      <c r="HX42" s="246"/>
      <c r="HY42" s="246"/>
      <c r="HZ42" s="246"/>
      <c r="IA42" s="246"/>
      <c r="IB42" s="246"/>
      <c r="IC42" s="246"/>
      <c r="ID42" s="246"/>
      <c r="IE42" s="246"/>
      <c r="IF42" s="246"/>
      <c r="IG42" s="246"/>
      <c r="IH42" s="246"/>
      <c r="II42" s="246"/>
      <c r="IJ42" s="246"/>
      <c r="IK42" s="246"/>
      <c r="IL42" s="246"/>
      <c r="IM42" s="246"/>
      <c r="IN42" s="246"/>
      <c r="IO42" s="246"/>
      <c r="IP42" s="246"/>
      <c r="IQ42" s="246"/>
      <c r="IR42" s="246"/>
      <c r="IS42" s="246"/>
      <c r="IT42" s="246"/>
      <c r="IU42" s="246"/>
      <c r="IV42" s="246"/>
    </row>
    <row r="43" spans="1:256" s="148" customFormat="1" ht="13.5" customHeight="1">
      <c r="A43" s="222">
        <v>9</v>
      </c>
      <c r="B43" s="223" t="s">
        <v>40</v>
      </c>
      <c r="C43" s="223" t="s">
        <v>65</v>
      </c>
      <c r="D43" s="223" t="s">
        <v>66</v>
      </c>
      <c r="E43" s="223" t="s">
        <v>43</v>
      </c>
      <c r="F43" s="263">
        <f>ROUND(SUM(F45:F45),3)</f>
        <v>6</v>
      </c>
      <c r="G43" s="5"/>
      <c r="H43" s="252">
        <f>ROUND(F43*G43,2)</f>
        <v>0</v>
      </c>
      <c r="I43" s="253" t="s">
        <v>44</v>
      </c>
      <c r="J43" s="6"/>
      <c r="K43" s="237"/>
      <c r="L43" s="237"/>
    </row>
    <row r="44" spans="1:256" s="274" customFormat="1" ht="13.5" customHeight="1">
      <c r="A44" s="264"/>
      <c r="B44" s="265"/>
      <c r="C44" s="266"/>
      <c r="D44" s="267" t="s">
        <v>67</v>
      </c>
      <c r="E44" s="268"/>
      <c r="F44" s="269"/>
      <c r="G44" s="7"/>
      <c r="H44" s="270"/>
      <c r="I44" s="271"/>
      <c r="J44" s="272"/>
      <c r="K44" s="273"/>
      <c r="U44" s="275"/>
      <c r="W44" s="275"/>
    </row>
    <row r="45" spans="1:256" s="274" customFormat="1" ht="13.5" customHeight="1">
      <c r="A45" s="264"/>
      <c r="B45" s="265"/>
      <c r="C45" s="266"/>
      <c r="D45" s="267" t="s">
        <v>68</v>
      </c>
      <c r="E45" s="268"/>
      <c r="F45" s="269">
        <v>6</v>
      </c>
      <c r="G45" s="7"/>
      <c r="H45" s="270"/>
      <c r="I45" s="271"/>
      <c r="J45" s="272"/>
      <c r="K45" s="273"/>
      <c r="U45" s="275"/>
      <c r="W45" s="275"/>
    </row>
    <row r="46" spans="1:256" s="274" customFormat="1" ht="27.2" customHeight="1">
      <c r="A46" s="264"/>
      <c r="B46" s="265"/>
      <c r="C46" s="266"/>
      <c r="D46" s="266" t="s">
        <v>69</v>
      </c>
      <c r="E46" s="266"/>
      <c r="F46" s="276"/>
      <c r="G46" s="7"/>
      <c r="H46" s="270"/>
      <c r="I46" s="271"/>
      <c r="J46" s="277"/>
      <c r="K46" s="273"/>
      <c r="U46" s="275"/>
      <c r="W46" s="275"/>
    </row>
    <row r="47" spans="1:256" s="257" customFormat="1" ht="13.5" customHeight="1">
      <c r="A47" s="150">
        <v>10</v>
      </c>
      <c r="B47" s="231" t="s">
        <v>70</v>
      </c>
      <c r="C47" s="231" t="s">
        <v>71</v>
      </c>
      <c r="D47" s="231" t="s">
        <v>72</v>
      </c>
      <c r="E47" s="231" t="s">
        <v>73</v>
      </c>
      <c r="F47" s="251">
        <f>F48</f>
        <v>5</v>
      </c>
      <c r="G47" s="4"/>
      <c r="H47" s="252">
        <f>F47*G47</f>
        <v>0</v>
      </c>
      <c r="I47" s="253" t="s">
        <v>22</v>
      </c>
      <c r="J47" s="262"/>
      <c r="K47" s="236"/>
      <c r="L47" s="237"/>
      <c r="M47" s="255"/>
      <c r="N47" s="255"/>
      <c r="O47" s="255"/>
      <c r="P47" s="246"/>
      <c r="Q47" s="137"/>
      <c r="R47" s="256"/>
      <c r="S47" s="256"/>
      <c r="T47" s="256"/>
    </row>
    <row r="48" spans="1:256" ht="27.2" customHeight="1">
      <c r="A48" s="258"/>
      <c r="B48" s="231"/>
      <c r="C48" s="278"/>
      <c r="D48" s="279" t="s">
        <v>74</v>
      </c>
      <c r="E48" s="278"/>
      <c r="F48" s="280">
        <v>5</v>
      </c>
      <c r="G48" s="8"/>
      <c r="H48" s="281"/>
      <c r="I48" s="282"/>
      <c r="K48" s="283"/>
    </row>
    <row r="49" spans="1:25" s="148" customFormat="1" ht="13.5" customHeight="1">
      <c r="A49" s="222"/>
      <c r="B49" s="223"/>
      <c r="C49" s="224" t="s">
        <v>38</v>
      </c>
      <c r="D49" s="224" t="s">
        <v>75</v>
      </c>
      <c r="E49" s="224"/>
      <c r="F49" s="225"/>
      <c r="G49" s="3"/>
      <c r="H49" s="226">
        <f>SUM(H50:H83)</f>
        <v>0</v>
      </c>
      <c r="I49" s="227"/>
      <c r="K49" s="228"/>
    </row>
    <row r="50" spans="1:25" s="10" customFormat="1" ht="13.5" customHeight="1">
      <c r="A50" s="284">
        <v>11</v>
      </c>
      <c r="B50" s="285">
        <v>921</v>
      </c>
      <c r="C50" s="285" t="s">
        <v>76</v>
      </c>
      <c r="D50" s="9" t="s">
        <v>77</v>
      </c>
      <c r="E50" s="285" t="s">
        <v>78</v>
      </c>
      <c r="F50" s="286">
        <f>ROUND(SUM(F52:F53),3)</f>
        <v>39.270000000000003</v>
      </c>
      <c r="G50" s="151"/>
      <c r="H50" s="287">
        <f>ROUND(F50*G50,2)</f>
        <v>0</v>
      </c>
      <c r="I50" s="288" t="s">
        <v>44</v>
      </c>
      <c r="J50" s="289"/>
      <c r="K50" s="290"/>
      <c r="L50" s="237"/>
      <c r="M50" s="291"/>
      <c r="N50" s="291"/>
      <c r="O50" s="291"/>
      <c r="P50" s="291"/>
      <c r="Q50" s="291"/>
      <c r="R50" s="291"/>
      <c r="S50" s="291"/>
      <c r="T50" s="291"/>
      <c r="U50" s="291"/>
      <c r="V50" s="291"/>
      <c r="W50" s="292"/>
    </row>
    <row r="51" spans="1:25" s="303" customFormat="1" ht="13.5" customHeight="1">
      <c r="A51" s="293"/>
      <c r="B51" s="294"/>
      <c r="C51" s="285"/>
      <c r="D51" s="295" t="s">
        <v>79</v>
      </c>
      <c r="E51" s="294"/>
      <c r="F51" s="11"/>
      <c r="G51" s="152"/>
      <c r="H51" s="296"/>
      <c r="I51" s="288"/>
      <c r="J51" s="297"/>
      <c r="K51" s="298"/>
      <c r="L51" s="237"/>
      <c r="M51" s="299"/>
      <c r="N51" s="299"/>
      <c r="O51" s="300"/>
      <c r="P51" s="300"/>
      <c r="Q51" s="299"/>
      <c r="R51" s="301"/>
      <c r="S51" s="299"/>
      <c r="T51" s="299"/>
      <c r="U51" s="299"/>
      <c r="V51" s="299"/>
      <c r="W51" s="289"/>
      <c r="X51" s="302"/>
      <c r="Y51" s="302"/>
    </row>
    <row r="52" spans="1:25" s="303" customFormat="1" ht="13.5" customHeight="1">
      <c r="A52" s="293"/>
      <c r="B52" s="294"/>
      <c r="C52" s="285"/>
      <c r="D52" s="295" t="s">
        <v>80</v>
      </c>
      <c r="E52" s="294"/>
      <c r="F52" s="304">
        <f>(30)*1.1</f>
        <v>33</v>
      </c>
      <c r="G52" s="152"/>
      <c r="H52" s="296"/>
      <c r="I52" s="288"/>
      <c r="J52" s="297"/>
      <c r="K52" s="298"/>
      <c r="L52" s="299"/>
      <c r="M52" s="299"/>
      <c r="N52" s="299"/>
      <c r="O52" s="300"/>
      <c r="P52" s="300"/>
      <c r="Q52" s="299"/>
      <c r="R52" s="301"/>
      <c r="S52" s="299"/>
      <c r="T52" s="299"/>
      <c r="U52" s="299"/>
      <c r="V52" s="299"/>
      <c r="W52" s="289"/>
    </row>
    <row r="53" spans="1:25" s="303" customFormat="1" ht="13.5" customHeight="1">
      <c r="A53" s="293"/>
      <c r="B53" s="294"/>
      <c r="C53" s="285"/>
      <c r="D53" s="295" t="s">
        <v>81</v>
      </c>
      <c r="E53" s="294"/>
      <c r="F53" s="304">
        <f>((2.85)*2)*1.1</f>
        <v>6.2700000000000005</v>
      </c>
      <c r="G53" s="152"/>
      <c r="H53" s="296"/>
      <c r="I53" s="288"/>
      <c r="J53" s="297"/>
      <c r="K53" s="298"/>
      <c r="L53" s="299"/>
      <c r="M53" s="299"/>
      <c r="N53" s="299"/>
      <c r="O53" s="300"/>
      <c r="P53" s="300"/>
      <c r="Q53" s="299"/>
      <c r="R53" s="301"/>
      <c r="S53" s="299"/>
      <c r="T53" s="299"/>
      <c r="U53" s="299"/>
      <c r="V53" s="299"/>
      <c r="W53" s="299"/>
    </row>
    <row r="54" spans="1:25" s="299" customFormat="1" ht="27.2" customHeight="1">
      <c r="A54" s="305"/>
      <c r="B54" s="306"/>
      <c r="C54" s="306"/>
      <c r="D54" s="307" t="s">
        <v>82</v>
      </c>
      <c r="E54" s="306"/>
      <c r="F54" s="308"/>
      <c r="G54" s="153"/>
      <c r="H54" s="309"/>
      <c r="I54" s="309"/>
      <c r="J54" s="310"/>
      <c r="K54" s="311"/>
      <c r="L54" s="312"/>
    </row>
    <row r="55" spans="1:25" s="315" customFormat="1" ht="13.5" customHeight="1">
      <c r="A55" s="154"/>
      <c r="B55" s="155"/>
      <c r="C55" s="231"/>
      <c r="D55" s="279" t="s">
        <v>47</v>
      </c>
      <c r="E55" s="12"/>
      <c r="F55" s="313"/>
      <c r="G55" s="156"/>
      <c r="H55" s="314"/>
      <c r="I55" s="253"/>
      <c r="K55" s="316"/>
    </row>
    <row r="56" spans="1:25" s="10" customFormat="1" ht="13.5" customHeight="1">
      <c r="A56" s="317">
        <v>12</v>
      </c>
      <c r="B56" s="285">
        <v>921</v>
      </c>
      <c r="C56" s="285" t="s">
        <v>83</v>
      </c>
      <c r="D56" s="9" t="s">
        <v>84</v>
      </c>
      <c r="E56" s="285" t="s">
        <v>43</v>
      </c>
      <c r="F56" s="286">
        <f>ROUND(SUM(F58),3)</f>
        <v>30</v>
      </c>
      <c r="G56" s="151"/>
      <c r="H56" s="287">
        <f>ROUND(F56*G56,2)</f>
        <v>0</v>
      </c>
      <c r="I56" s="288" t="s">
        <v>44</v>
      </c>
      <c r="J56" s="289"/>
      <c r="K56" s="290"/>
      <c r="L56" s="237"/>
      <c r="M56" s="291"/>
      <c r="N56" s="291"/>
      <c r="O56" s="291"/>
      <c r="P56" s="291"/>
      <c r="Q56" s="291"/>
      <c r="R56" s="291"/>
      <c r="S56" s="291"/>
      <c r="T56" s="291"/>
      <c r="U56" s="291"/>
      <c r="V56" s="291"/>
      <c r="W56" s="292"/>
    </row>
    <row r="57" spans="1:25" s="10" customFormat="1" ht="13.5" customHeight="1">
      <c r="A57" s="284"/>
      <c r="B57" s="285"/>
      <c r="C57" s="285"/>
      <c r="D57" s="295" t="s">
        <v>85</v>
      </c>
      <c r="E57" s="285"/>
      <c r="F57" s="286"/>
      <c r="G57" s="151"/>
      <c r="H57" s="287"/>
      <c r="I57" s="288"/>
      <c r="J57" s="297"/>
      <c r="K57" s="290"/>
      <c r="L57" s="299"/>
      <c r="M57" s="299"/>
      <c r="N57" s="299"/>
      <c r="O57" s="300"/>
      <c r="P57" s="300"/>
      <c r="Q57" s="299"/>
      <c r="R57" s="299"/>
      <c r="S57" s="299"/>
      <c r="T57" s="299"/>
      <c r="U57" s="299"/>
      <c r="V57" s="299"/>
      <c r="W57" s="318"/>
      <c r="X57" s="303"/>
    </row>
    <row r="58" spans="1:25" s="303" customFormat="1" ht="13.5" customHeight="1">
      <c r="A58" s="293"/>
      <c r="B58" s="294"/>
      <c r="C58" s="285"/>
      <c r="D58" s="295" t="s">
        <v>86</v>
      </c>
      <c r="E58" s="294"/>
      <c r="F58" s="304">
        <v>30</v>
      </c>
      <c r="G58" s="152"/>
      <c r="H58" s="296"/>
      <c r="I58" s="288"/>
      <c r="J58" s="319"/>
      <c r="K58" s="298"/>
    </row>
    <row r="59" spans="1:25" s="299" customFormat="1" ht="13.5" customHeight="1">
      <c r="A59" s="305"/>
      <c r="B59" s="306"/>
      <c r="C59" s="306"/>
      <c r="D59" s="307" t="s">
        <v>87</v>
      </c>
      <c r="E59" s="306"/>
      <c r="F59" s="308"/>
      <c r="G59" s="153"/>
      <c r="H59" s="309"/>
      <c r="I59" s="320"/>
      <c r="J59" s="310"/>
      <c r="K59" s="311"/>
      <c r="L59" s="312"/>
    </row>
    <row r="60" spans="1:25" s="315" customFormat="1" ht="13.5" customHeight="1">
      <c r="A60" s="154"/>
      <c r="B60" s="155"/>
      <c r="C60" s="231"/>
      <c r="D60" s="279" t="s">
        <v>47</v>
      </c>
      <c r="E60" s="12"/>
      <c r="F60" s="313"/>
      <c r="G60" s="156"/>
      <c r="H60" s="314"/>
      <c r="I60" s="253"/>
      <c r="K60" s="316"/>
    </row>
    <row r="61" spans="1:25" s="10" customFormat="1" ht="13.5" customHeight="1">
      <c r="A61" s="317">
        <v>13</v>
      </c>
      <c r="B61" s="285">
        <v>921</v>
      </c>
      <c r="C61" s="285" t="s">
        <v>88</v>
      </c>
      <c r="D61" s="9" t="s">
        <v>89</v>
      </c>
      <c r="E61" s="285" t="s">
        <v>43</v>
      </c>
      <c r="F61" s="286">
        <f>ROUND(SUM(F63),3)</f>
        <v>2</v>
      </c>
      <c r="G61" s="151"/>
      <c r="H61" s="287">
        <f>ROUND(F61*G61,2)</f>
        <v>0</v>
      </c>
      <c r="I61" s="288" t="s">
        <v>44</v>
      </c>
      <c r="J61" s="289"/>
      <c r="K61" s="290"/>
      <c r="L61" s="237"/>
      <c r="M61" s="291"/>
      <c r="S61" s="318"/>
      <c r="W61" s="292"/>
    </row>
    <row r="62" spans="1:25" s="303" customFormat="1" ht="13.5" customHeight="1">
      <c r="A62" s="293"/>
      <c r="B62" s="294"/>
      <c r="C62" s="285"/>
      <c r="D62" s="295" t="s">
        <v>90</v>
      </c>
      <c r="E62" s="294"/>
      <c r="F62" s="304"/>
      <c r="G62" s="152"/>
      <c r="H62" s="296"/>
      <c r="I62" s="288"/>
      <c r="J62" s="297"/>
      <c r="K62" s="298"/>
      <c r="L62" s="312"/>
      <c r="M62" s="299"/>
      <c r="N62" s="299"/>
      <c r="O62" s="299"/>
      <c r="P62" s="299"/>
      <c r="Q62" s="299"/>
      <c r="R62" s="299"/>
      <c r="S62" s="318"/>
      <c r="W62" s="289"/>
    </row>
    <row r="63" spans="1:25" s="303" customFormat="1" ht="13.5" customHeight="1">
      <c r="A63" s="293"/>
      <c r="B63" s="294"/>
      <c r="C63" s="285"/>
      <c r="D63" s="295" t="s">
        <v>91</v>
      </c>
      <c r="E63" s="294"/>
      <c r="F63" s="304">
        <f>(2)</f>
        <v>2</v>
      </c>
      <c r="G63" s="152"/>
      <c r="H63" s="296"/>
      <c r="I63" s="288"/>
      <c r="J63" s="301"/>
      <c r="K63" s="298"/>
      <c r="L63" s="301"/>
      <c r="M63" s="299"/>
      <c r="N63" s="299"/>
      <c r="O63" s="299"/>
      <c r="P63" s="299"/>
      <c r="Q63" s="299"/>
      <c r="R63" s="299"/>
      <c r="S63" s="318"/>
      <c r="W63" s="299"/>
    </row>
    <row r="64" spans="1:25" s="299" customFormat="1" ht="13.5" customHeight="1">
      <c r="A64" s="305"/>
      <c r="B64" s="306"/>
      <c r="C64" s="306"/>
      <c r="D64" s="307" t="s">
        <v>92</v>
      </c>
      <c r="E64" s="306"/>
      <c r="F64" s="308"/>
      <c r="G64" s="153"/>
      <c r="H64" s="309"/>
      <c r="I64" s="288"/>
      <c r="J64" s="301"/>
      <c r="K64" s="311"/>
      <c r="L64" s="301"/>
      <c r="S64" s="318"/>
      <c r="W64" s="318"/>
    </row>
    <row r="65" spans="1:25" s="315" customFormat="1" ht="13.5" customHeight="1">
      <c r="A65" s="154"/>
      <c r="B65" s="155"/>
      <c r="C65" s="231"/>
      <c r="D65" s="279" t="s">
        <v>47</v>
      </c>
      <c r="E65" s="12"/>
      <c r="F65" s="313"/>
      <c r="G65" s="156"/>
      <c r="H65" s="314"/>
      <c r="I65" s="253"/>
      <c r="K65" s="316"/>
    </row>
    <row r="66" spans="1:25" s="10" customFormat="1" ht="13.5" customHeight="1">
      <c r="A66" s="317">
        <v>14</v>
      </c>
      <c r="B66" s="285">
        <v>921</v>
      </c>
      <c r="C66" s="285" t="s">
        <v>93</v>
      </c>
      <c r="D66" s="9" t="s">
        <v>94</v>
      </c>
      <c r="E66" s="285" t="s">
        <v>43</v>
      </c>
      <c r="F66" s="286">
        <f>ROUND(SUM(F68),3)</f>
        <v>2</v>
      </c>
      <c r="G66" s="151"/>
      <c r="H66" s="287">
        <f>ROUND(F66*G66,2)</f>
        <v>0</v>
      </c>
      <c r="I66" s="288" t="s">
        <v>44</v>
      </c>
      <c r="J66" s="289"/>
      <c r="K66" s="290"/>
      <c r="L66" s="237"/>
      <c r="M66" s="291"/>
      <c r="S66" s="318"/>
      <c r="W66" s="292"/>
    </row>
    <row r="67" spans="1:25" s="303" customFormat="1" ht="13.5" customHeight="1">
      <c r="A67" s="293"/>
      <c r="B67" s="294"/>
      <c r="C67" s="285"/>
      <c r="D67" s="295" t="s">
        <v>95</v>
      </c>
      <c r="E67" s="294"/>
      <c r="F67" s="304"/>
      <c r="G67" s="152"/>
      <c r="H67" s="296"/>
      <c r="I67" s="288"/>
      <c r="J67" s="297"/>
      <c r="K67" s="298"/>
      <c r="L67" s="312"/>
      <c r="M67" s="299"/>
      <c r="N67" s="299"/>
      <c r="O67" s="299"/>
      <c r="P67" s="299"/>
      <c r="Q67" s="299"/>
      <c r="R67" s="299"/>
      <c r="S67" s="318"/>
      <c r="W67" s="289"/>
    </row>
    <row r="68" spans="1:25" s="303" customFormat="1" ht="13.5" customHeight="1">
      <c r="A68" s="293"/>
      <c r="B68" s="294"/>
      <c r="C68" s="285"/>
      <c r="D68" s="295" t="s">
        <v>96</v>
      </c>
      <c r="E68" s="294"/>
      <c r="F68" s="304">
        <f>(2)</f>
        <v>2</v>
      </c>
      <c r="G68" s="152"/>
      <c r="H68" s="296"/>
      <c r="I68" s="288"/>
      <c r="J68" s="297"/>
      <c r="K68" s="298"/>
      <c r="L68" s="312"/>
      <c r="M68" s="299"/>
      <c r="N68" s="299"/>
      <c r="O68" s="299"/>
      <c r="P68" s="299"/>
      <c r="Q68" s="299"/>
      <c r="R68" s="299"/>
      <c r="S68" s="318"/>
      <c r="W68" s="299"/>
    </row>
    <row r="69" spans="1:25" s="299" customFormat="1" ht="13.5" customHeight="1">
      <c r="A69" s="305"/>
      <c r="B69" s="306"/>
      <c r="C69" s="306"/>
      <c r="D69" s="307" t="s">
        <v>92</v>
      </c>
      <c r="E69" s="306"/>
      <c r="F69" s="308"/>
      <c r="G69" s="153"/>
      <c r="H69" s="309"/>
      <c r="I69" s="288"/>
      <c r="K69" s="311"/>
    </row>
    <row r="70" spans="1:25" s="315" customFormat="1" ht="13.5" customHeight="1">
      <c r="A70" s="154"/>
      <c r="B70" s="155"/>
      <c r="C70" s="231"/>
      <c r="D70" s="279" t="s">
        <v>47</v>
      </c>
      <c r="E70" s="12"/>
      <c r="F70" s="313"/>
      <c r="G70" s="156"/>
      <c r="H70" s="314"/>
      <c r="I70" s="253"/>
      <c r="K70" s="316"/>
    </row>
    <row r="71" spans="1:25" s="10" customFormat="1" ht="13.5" customHeight="1">
      <c r="A71" s="317">
        <v>15</v>
      </c>
      <c r="B71" s="285">
        <v>921</v>
      </c>
      <c r="C71" s="285" t="s">
        <v>97</v>
      </c>
      <c r="D71" s="9" t="s">
        <v>98</v>
      </c>
      <c r="E71" s="285" t="s">
        <v>43</v>
      </c>
      <c r="F71" s="286">
        <f>ROUND(SUM(F73),3)</f>
        <v>2</v>
      </c>
      <c r="G71" s="151"/>
      <c r="H71" s="287">
        <f>ROUND(F71*G71,2)</f>
        <v>0</v>
      </c>
      <c r="I71" s="288" t="s">
        <v>44</v>
      </c>
      <c r="J71" s="289"/>
      <c r="K71" s="290"/>
      <c r="L71" s="237"/>
      <c r="M71" s="291"/>
      <c r="N71" s="291"/>
      <c r="O71" s="291"/>
      <c r="P71" s="291"/>
      <c r="Q71" s="291"/>
      <c r="R71" s="291"/>
      <c r="S71" s="291"/>
      <c r="T71" s="291"/>
      <c r="U71" s="291"/>
      <c r="V71" s="291"/>
      <c r="W71" s="292"/>
    </row>
    <row r="72" spans="1:25" s="303" customFormat="1" ht="13.5" customHeight="1">
      <c r="A72" s="293"/>
      <c r="B72" s="294"/>
      <c r="C72" s="285"/>
      <c r="D72" s="295" t="s">
        <v>99</v>
      </c>
      <c r="E72" s="294"/>
      <c r="F72" s="304"/>
      <c r="G72" s="152"/>
      <c r="H72" s="296"/>
      <c r="I72" s="288"/>
      <c r="J72" s="297"/>
      <c r="K72" s="298"/>
      <c r="L72" s="299"/>
      <c r="M72" s="299"/>
      <c r="N72" s="299"/>
      <c r="O72" s="300"/>
      <c r="P72" s="300"/>
      <c r="Q72" s="299"/>
      <c r="R72" s="301"/>
      <c r="S72" s="299"/>
      <c r="T72" s="299"/>
      <c r="U72" s="299"/>
      <c r="V72" s="299"/>
      <c r="W72" s="289"/>
      <c r="X72" s="321"/>
    </row>
    <row r="73" spans="1:25" s="303" customFormat="1" ht="13.5" customHeight="1">
      <c r="A73" s="293"/>
      <c r="B73" s="294"/>
      <c r="C73" s="285"/>
      <c r="D73" s="295" t="s">
        <v>100</v>
      </c>
      <c r="E73" s="294"/>
      <c r="F73" s="304">
        <f>(2)</f>
        <v>2</v>
      </c>
      <c r="G73" s="152"/>
      <c r="H73" s="296"/>
      <c r="I73" s="288"/>
      <c r="J73" s="297"/>
      <c r="K73" s="298"/>
      <c r="L73" s="299"/>
      <c r="M73" s="299"/>
      <c r="N73" s="299"/>
      <c r="O73" s="300"/>
      <c r="P73" s="300"/>
      <c r="Q73" s="299"/>
      <c r="R73" s="301"/>
      <c r="S73" s="299"/>
      <c r="T73" s="299"/>
      <c r="U73" s="299"/>
      <c r="V73" s="299"/>
      <c r="W73" s="289"/>
    </row>
    <row r="74" spans="1:25" s="299" customFormat="1" ht="27.2" customHeight="1">
      <c r="A74" s="305"/>
      <c r="B74" s="306"/>
      <c r="C74" s="306"/>
      <c r="D74" s="307" t="s">
        <v>101</v>
      </c>
      <c r="E74" s="306"/>
      <c r="F74" s="308"/>
      <c r="G74" s="153"/>
      <c r="H74" s="309"/>
      <c r="I74" s="322"/>
      <c r="J74" s="297"/>
      <c r="K74" s="311"/>
      <c r="O74" s="300"/>
      <c r="P74" s="300"/>
      <c r="R74" s="301"/>
      <c r="W74" s="289"/>
      <c r="X74" s="323"/>
    </row>
    <row r="75" spans="1:25" s="315" customFormat="1" ht="13.5" customHeight="1">
      <c r="A75" s="154"/>
      <c r="B75" s="155"/>
      <c r="C75" s="231"/>
      <c r="D75" s="279" t="s">
        <v>47</v>
      </c>
      <c r="E75" s="12"/>
      <c r="F75" s="313"/>
      <c r="G75" s="156"/>
      <c r="H75" s="314"/>
      <c r="I75" s="253"/>
      <c r="K75" s="316"/>
    </row>
    <row r="76" spans="1:25" s="10" customFormat="1" ht="13.5" customHeight="1">
      <c r="A76" s="317">
        <v>16</v>
      </c>
      <c r="B76" s="285">
        <v>921</v>
      </c>
      <c r="C76" s="285" t="s">
        <v>102</v>
      </c>
      <c r="D76" s="9" t="s">
        <v>103</v>
      </c>
      <c r="E76" s="285" t="s">
        <v>43</v>
      </c>
      <c r="F76" s="286">
        <f>ROUND(SUM(F78),3)</f>
        <v>2</v>
      </c>
      <c r="G76" s="151"/>
      <c r="H76" s="287">
        <f>ROUND(F76*G76,2)</f>
        <v>0</v>
      </c>
      <c r="I76" s="288" t="s">
        <v>44</v>
      </c>
      <c r="K76" s="290"/>
      <c r="L76" s="237"/>
      <c r="M76" s="291"/>
      <c r="W76" s="292"/>
    </row>
    <row r="77" spans="1:25" s="10" customFormat="1" ht="13.5" customHeight="1">
      <c r="A77" s="284"/>
      <c r="B77" s="285"/>
      <c r="C77" s="285"/>
      <c r="D77" s="295" t="s">
        <v>104</v>
      </c>
      <c r="E77" s="294"/>
      <c r="F77" s="304"/>
      <c r="G77" s="151"/>
      <c r="H77" s="324"/>
      <c r="I77" s="288"/>
      <c r="J77" s="325"/>
      <c r="K77" s="290"/>
      <c r="S77" s="326"/>
      <c r="W77" s="289"/>
    </row>
    <row r="78" spans="1:25" s="10" customFormat="1" ht="13.5" customHeight="1">
      <c r="A78" s="284"/>
      <c r="B78" s="285"/>
      <c r="C78" s="285"/>
      <c r="D78" s="295" t="s">
        <v>105</v>
      </c>
      <c r="E78" s="294"/>
      <c r="F78" s="304">
        <f>(2)</f>
        <v>2</v>
      </c>
      <c r="G78" s="151"/>
      <c r="H78" s="324"/>
      <c r="I78" s="288"/>
      <c r="J78" s="310"/>
      <c r="K78" s="290"/>
      <c r="S78" s="326"/>
      <c r="T78" s="303"/>
      <c r="W78" s="289"/>
    </row>
    <row r="79" spans="1:25" s="303" customFormat="1" ht="27.2" customHeight="1">
      <c r="A79" s="293"/>
      <c r="B79" s="294"/>
      <c r="C79" s="285"/>
      <c r="D79" s="295" t="s">
        <v>106</v>
      </c>
      <c r="E79" s="294"/>
      <c r="F79" s="304"/>
      <c r="G79" s="152"/>
      <c r="H79" s="296"/>
      <c r="I79" s="288"/>
      <c r="J79" s="327"/>
      <c r="K79" s="298"/>
      <c r="L79" s="328"/>
      <c r="M79" s="329"/>
      <c r="N79" s="329"/>
      <c r="O79" s="329"/>
      <c r="P79" s="329"/>
      <c r="Q79" s="330"/>
      <c r="R79" s="329"/>
      <c r="S79" s="331"/>
      <c r="T79" s="302"/>
      <c r="U79" s="302"/>
      <c r="V79" s="302"/>
      <c r="W79" s="302"/>
      <c r="X79" s="302"/>
      <c r="Y79" s="302"/>
    </row>
    <row r="80" spans="1:25" s="315" customFormat="1" ht="13.5" customHeight="1">
      <c r="A80" s="154"/>
      <c r="B80" s="155"/>
      <c r="C80" s="231"/>
      <c r="D80" s="279" t="s">
        <v>47</v>
      </c>
      <c r="E80" s="12"/>
      <c r="F80" s="313"/>
      <c r="G80" s="156"/>
      <c r="H80" s="314"/>
      <c r="I80" s="253"/>
      <c r="K80" s="316"/>
    </row>
    <row r="81" spans="1:20" s="10" customFormat="1" ht="13.5" customHeight="1">
      <c r="A81" s="284">
        <v>17</v>
      </c>
      <c r="B81" s="285">
        <v>921</v>
      </c>
      <c r="C81" s="285" t="s">
        <v>107</v>
      </c>
      <c r="D81" s="9" t="s">
        <v>108</v>
      </c>
      <c r="E81" s="285" t="s">
        <v>62</v>
      </c>
      <c r="F81" s="332">
        <v>1</v>
      </c>
      <c r="G81" s="151"/>
      <c r="H81" s="287">
        <f>ROUND(F81*G81,2)</f>
        <v>0</v>
      </c>
      <c r="I81" s="288" t="s">
        <v>44</v>
      </c>
      <c r="K81" s="290"/>
      <c r="L81" s="237"/>
      <c r="M81" s="291"/>
    </row>
    <row r="82" spans="1:20" s="257" customFormat="1" ht="13.5" customHeight="1">
      <c r="A82" s="150">
        <v>18</v>
      </c>
      <c r="B82" s="231" t="s">
        <v>70</v>
      </c>
      <c r="C82" s="231" t="s">
        <v>71</v>
      </c>
      <c r="D82" s="231" t="s">
        <v>72</v>
      </c>
      <c r="E82" s="231" t="s">
        <v>73</v>
      </c>
      <c r="F82" s="251">
        <f>F83</f>
        <v>3</v>
      </c>
      <c r="G82" s="4"/>
      <c r="H82" s="252">
        <f>F82*G82</f>
        <v>0</v>
      </c>
      <c r="I82" s="253" t="s">
        <v>22</v>
      </c>
      <c r="J82" s="262"/>
      <c r="K82" s="236"/>
      <c r="L82" s="237"/>
      <c r="M82" s="255"/>
      <c r="N82" s="255"/>
      <c r="O82" s="255"/>
      <c r="P82" s="246"/>
      <c r="Q82" s="137"/>
      <c r="R82" s="256"/>
      <c r="S82" s="256"/>
      <c r="T82" s="256"/>
    </row>
    <row r="83" spans="1:20" ht="27.2" customHeight="1">
      <c r="A83" s="258"/>
      <c r="B83" s="231"/>
      <c r="C83" s="278"/>
      <c r="D83" s="279" t="s">
        <v>109</v>
      </c>
      <c r="E83" s="278"/>
      <c r="F83" s="280">
        <v>3</v>
      </c>
      <c r="G83" s="13"/>
      <c r="H83" s="333"/>
      <c r="I83" s="282"/>
      <c r="K83" s="334"/>
    </row>
    <row r="84" spans="1:20" s="148" customFormat="1" ht="13.5" customHeight="1">
      <c r="A84" s="222"/>
      <c r="B84" s="223"/>
      <c r="C84" s="224" t="s">
        <v>38</v>
      </c>
      <c r="D84" s="224" t="s">
        <v>110</v>
      </c>
      <c r="E84" s="224"/>
      <c r="F84" s="225"/>
      <c r="G84" s="3"/>
      <c r="H84" s="226">
        <f>SUM(H85:H121)</f>
        <v>0</v>
      </c>
      <c r="I84" s="227"/>
      <c r="K84" s="228"/>
    </row>
    <row r="85" spans="1:20" s="315" customFormat="1" ht="27.2" customHeight="1">
      <c r="A85" s="157">
        <v>19</v>
      </c>
      <c r="B85" s="155" t="s">
        <v>40</v>
      </c>
      <c r="C85" s="14">
        <v>210220020</v>
      </c>
      <c r="D85" s="15" t="s">
        <v>111</v>
      </c>
      <c r="E85" s="335" t="s">
        <v>78</v>
      </c>
      <c r="F85" s="263">
        <f>ROUND(SUM(F87:F88),3)</f>
        <v>66.599999999999994</v>
      </c>
      <c r="G85" s="156"/>
      <c r="H85" s="252">
        <f>ROUND(F85*G85,2)</f>
        <v>0</v>
      </c>
      <c r="I85" s="227" t="s">
        <v>22</v>
      </c>
      <c r="J85" s="336"/>
      <c r="K85" s="316"/>
      <c r="L85" s="237"/>
      <c r="M85" s="291"/>
      <c r="N85" s="337"/>
      <c r="O85" s="337"/>
      <c r="P85" s="337"/>
      <c r="Q85" s="337"/>
      <c r="R85" s="337"/>
      <c r="S85" s="336"/>
    </row>
    <row r="86" spans="1:20" s="148" customFormat="1" ht="13.5" customHeight="1">
      <c r="A86" s="222"/>
      <c r="B86" s="223"/>
      <c r="C86" s="223"/>
      <c r="D86" s="267" t="s">
        <v>112</v>
      </c>
      <c r="E86" s="223"/>
      <c r="F86" s="313"/>
      <c r="G86" s="5"/>
      <c r="H86" s="248"/>
      <c r="I86" s="227"/>
      <c r="J86" s="158"/>
      <c r="K86" s="237"/>
    </row>
    <row r="87" spans="1:20" s="148" customFormat="1" ht="13.5" customHeight="1">
      <c r="A87" s="222"/>
      <c r="B87" s="223"/>
      <c r="C87" s="223"/>
      <c r="D87" s="267" t="s">
        <v>113</v>
      </c>
      <c r="E87" s="223"/>
      <c r="F87" s="313">
        <f>(7.6*2+3.5*2)</f>
        <v>22.2</v>
      </c>
      <c r="G87" s="5"/>
      <c r="H87" s="248"/>
      <c r="I87" s="227"/>
      <c r="J87" s="158"/>
      <c r="K87" s="237"/>
    </row>
    <row r="88" spans="1:20" s="148" customFormat="1" ht="27.2" customHeight="1">
      <c r="A88" s="222"/>
      <c r="B88" s="223"/>
      <c r="C88" s="223"/>
      <c r="D88" s="267" t="s">
        <v>114</v>
      </c>
      <c r="E88" s="223"/>
      <c r="F88" s="313">
        <f>(7.6*2+3.5*2)*2</f>
        <v>44.4</v>
      </c>
      <c r="G88" s="5"/>
      <c r="H88" s="248"/>
      <c r="I88" s="227"/>
      <c r="J88" s="158"/>
      <c r="K88" s="237"/>
    </row>
    <row r="89" spans="1:20" s="148" customFormat="1" ht="13.5" customHeight="1">
      <c r="A89" s="222"/>
      <c r="B89" s="223"/>
      <c r="C89" s="223"/>
      <c r="D89" s="267" t="s">
        <v>115</v>
      </c>
      <c r="E89" s="223"/>
      <c r="F89" s="313"/>
      <c r="G89" s="5"/>
      <c r="H89" s="248"/>
      <c r="I89" s="227"/>
      <c r="J89" s="158"/>
      <c r="K89" s="237"/>
    </row>
    <row r="90" spans="1:20" s="160" customFormat="1" ht="13.5" customHeight="1">
      <c r="A90" s="338">
        <v>20</v>
      </c>
      <c r="B90" s="339" t="s">
        <v>116</v>
      </c>
      <c r="C90" s="339">
        <v>35442062</v>
      </c>
      <c r="D90" s="339" t="s">
        <v>117</v>
      </c>
      <c r="E90" s="339" t="s">
        <v>118</v>
      </c>
      <c r="F90" s="340">
        <f>ROUND(SUM(F92:F93),3)</f>
        <v>66.433999999999997</v>
      </c>
      <c r="G90" s="16"/>
      <c r="H90" s="342">
        <f>ROUND(F90*G90,2)</f>
        <v>0</v>
      </c>
      <c r="I90" s="343" t="s">
        <v>22</v>
      </c>
      <c r="J90" s="159"/>
      <c r="K90" s="344"/>
      <c r="L90" s="237"/>
      <c r="M90" s="291"/>
    </row>
    <row r="91" spans="1:20" s="160" customFormat="1" ht="13.5" customHeight="1">
      <c r="A91" s="338"/>
      <c r="B91" s="339"/>
      <c r="C91" s="339"/>
      <c r="D91" s="345" t="s">
        <v>119</v>
      </c>
      <c r="E91" s="339"/>
      <c r="F91" s="346"/>
      <c r="G91" s="16"/>
      <c r="H91" s="341"/>
      <c r="I91" s="343"/>
      <c r="J91" s="159"/>
      <c r="K91" s="344"/>
    </row>
    <row r="92" spans="1:20" s="160" customFormat="1" ht="13.5" customHeight="1">
      <c r="A92" s="338"/>
      <c r="B92" s="339"/>
      <c r="C92" s="339"/>
      <c r="D92" s="345" t="s">
        <v>120</v>
      </c>
      <c r="E92" s="339"/>
      <c r="F92" s="346">
        <f>((22.2)*0.95)*1.05</f>
        <v>22.144500000000001</v>
      </c>
      <c r="G92" s="16"/>
      <c r="H92" s="341"/>
      <c r="I92" s="343"/>
      <c r="J92" s="159"/>
      <c r="K92" s="344"/>
    </row>
    <row r="93" spans="1:20" s="160" customFormat="1" ht="27.2" customHeight="1">
      <c r="A93" s="338"/>
      <c r="B93" s="339"/>
      <c r="C93" s="339"/>
      <c r="D93" s="345" t="s">
        <v>121</v>
      </c>
      <c r="E93" s="339"/>
      <c r="F93" s="346">
        <f>((44.4)*0.95)*1.05</f>
        <v>44.289000000000001</v>
      </c>
      <c r="G93" s="16"/>
      <c r="H93" s="341"/>
      <c r="I93" s="343"/>
      <c r="J93" s="159"/>
      <c r="K93" s="344"/>
    </row>
    <row r="94" spans="1:20" s="160" customFormat="1" ht="13.5" customHeight="1">
      <c r="A94" s="338"/>
      <c r="B94" s="339"/>
      <c r="C94" s="339"/>
      <c r="D94" s="345" t="s">
        <v>122</v>
      </c>
      <c r="E94" s="339"/>
      <c r="F94" s="346"/>
      <c r="G94" s="16"/>
      <c r="H94" s="341"/>
      <c r="I94" s="343"/>
      <c r="J94" s="161"/>
      <c r="K94" s="344"/>
    </row>
    <row r="95" spans="1:20" s="315" customFormat="1" ht="27.2" customHeight="1">
      <c r="A95" s="347" t="s">
        <v>123</v>
      </c>
      <c r="B95" s="162" t="s">
        <v>40</v>
      </c>
      <c r="C95" s="14">
        <v>210220022</v>
      </c>
      <c r="D95" s="15" t="s">
        <v>124</v>
      </c>
      <c r="E95" s="335" t="s">
        <v>78</v>
      </c>
      <c r="F95" s="263">
        <f>ROUND(SUM(F97:F98),3)</f>
        <v>17</v>
      </c>
      <c r="G95" s="156"/>
      <c r="H95" s="252">
        <f>ROUND(F95*G95,2)</f>
        <v>0</v>
      </c>
      <c r="I95" s="227" t="s">
        <v>22</v>
      </c>
      <c r="J95" s="336"/>
      <c r="K95" s="316"/>
      <c r="L95" s="237"/>
      <c r="M95" s="291"/>
      <c r="N95" s="337"/>
      <c r="O95" s="337"/>
      <c r="P95" s="337"/>
      <c r="Q95" s="337"/>
      <c r="R95" s="337"/>
      <c r="S95" s="336"/>
    </row>
    <row r="96" spans="1:20" s="148" customFormat="1" ht="13.5" customHeight="1">
      <c r="A96" s="347"/>
      <c r="B96" s="223"/>
      <c r="C96" s="223"/>
      <c r="D96" s="267" t="s">
        <v>125</v>
      </c>
      <c r="E96" s="223"/>
      <c r="F96" s="348"/>
      <c r="G96" s="5"/>
      <c r="H96" s="248"/>
      <c r="I96" s="227"/>
      <c r="J96" s="163"/>
      <c r="K96" s="237"/>
    </row>
    <row r="97" spans="1:27" s="148" customFormat="1" ht="13.5" customHeight="1">
      <c r="A97" s="347"/>
      <c r="B97" s="223"/>
      <c r="C97" s="223"/>
      <c r="D97" s="267" t="s">
        <v>126</v>
      </c>
      <c r="E97" s="223"/>
      <c r="F97" s="348">
        <f>(1)*2</f>
        <v>2</v>
      </c>
      <c r="G97" s="5"/>
      <c r="H97" s="248"/>
      <c r="I97" s="227"/>
      <c r="J97" s="164"/>
      <c r="K97" s="237"/>
    </row>
    <row r="98" spans="1:27" s="148" customFormat="1" ht="27.2" customHeight="1">
      <c r="A98" s="347"/>
      <c r="B98" s="223"/>
      <c r="C98" s="223"/>
      <c r="D98" s="267" t="s">
        <v>127</v>
      </c>
      <c r="E98" s="223"/>
      <c r="F98" s="348">
        <v>15</v>
      </c>
      <c r="G98" s="5"/>
      <c r="H98" s="248"/>
      <c r="I98" s="227"/>
      <c r="J98" s="164"/>
      <c r="K98" s="237"/>
    </row>
    <row r="99" spans="1:27" s="148" customFormat="1" ht="13.5" customHeight="1">
      <c r="A99" s="347"/>
      <c r="B99" s="223"/>
      <c r="C99" s="223"/>
      <c r="D99" s="267" t="s">
        <v>115</v>
      </c>
      <c r="E99" s="223"/>
      <c r="F99" s="348"/>
      <c r="G99" s="5"/>
      <c r="H99" s="248"/>
      <c r="I99" s="227"/>
      <c r="J99" s="163"/>
      <c r="K99" s="237"/>
    </row>
    <row r="100" spans="1:27" s="160" customFormat="1" ht="13.5" customHeight="1">
      <c r="A100" s="349" t="s">
        <v>128</v>
      </c>
      <c r="B100" s="339" t="s">
        <v>116</v>
      </c>
      <c r="C100" s="339">
        <v>35441073</v>
      </c>
      <c r="D100" s="339" t="s">
        <v>129</v>
      </c>
      <c r="E100" s="339" t="s">
        <v>118</v>
      </c>
      <c r="F100" s="340">
        <f>ROUND(SUM(F102:F103),3)</f>
        <v>11.067</v>
      </c>
      <c r="G100" s="16"/>
      <c r="H100" s="342">
        <f>ROUND(F100*G100,2)</f>
        <v>0</v>
      </c>
      <c r="I100" s="343" t="s">
        <v>22</v>
      </c>
      <c r="J100" s="165"/>
      <c r="K100" s="344"/>
      <c r="L100" s="237"/>
      <c r="M100" s="291"/>
    </row>
    <row r="101" spans="1:27" s="160" customFormat="1" ht="13.5" customHeight="1">
      <c r="A101" s="349"/>
      <c r="B101" s="339"/>
      <c r="C101" s="339"/>
      <c r="D101" s="345" t="s">
        <v>130</v>
      </c>
      <c r="E101" s="339"/>
      <c r="F101" s="350"/>
      <c r="G101" s="16"/>
      <c r="H101" s="341"/>
      <c r="I101" s="343"/>
      <c r="J101" s="166"/>
      <c r="K101" s="344"/>
    </row>
    <row r="102" spans="1:27" s="160" customFormat="1" ht="13.5" customHeight="1">
      <c r="A102" s="349"/>
      <c r="B102" s="339"/>
      <c r="C102" s="339"/>
      <c r="D102" s="345" t="s">
        <v>131</v>
      </c>
      <c r="E102" s="339"/>
      <c r="F102" s="350">
        <f>((2)*0.62)*1.05</f>
        <v>1.302</v>
      </c>
      <c r="G102" s="16"/>
      <c r="H102" s="341"/>
      <c r="I102" s="343"/>
      <c r="J102" s="166"/>
      <c r="K102" s="344"/>
    </row>
    <row r="103" spans="1:27" s="160" customFormat="1" ht="27.2" customHeight="1">
      <c r="A103" s="349"/>
      <c r="B103" s="339"/>
      <c r="C103" s="339"/>
      <c r="D103" s="345" t="s">
        <v>132</v>
      </c>
      <c r="E103" s="339"/>
      <c r="F103" s="350">
        <f>((15)*0.62)*1.05</f>
        <v>9.7650000000000006</v>
      </c>
      <c r="G103" s="16"/>
      <c r="H103" s="341"/>
      <c r="I103" s="343"/>
      <c r="J103" s="166"/>
      <c r="K103" s="344"/>
    </row>
    <row r="104" spans="1:27" s="160" customFormat="1" ht="13.5" customHeight="1">
      <c r="A104" s="349"/>
      <c r="B104" s="339"/>
      <c r="C104" s="339"/>
      <c r="D104" s="345" t="s">
        <v>133</v>
      </c>
      <c r="E104" s="339"/>
      <c r="F104" s="350"/>
      <c r="G104" s="16"/>
      <c r="H104" s="341"/>
      <c r="I104" s="343"/>
      <c r="J104" s="161"/>
      <c r="K104" s="344"/>
      <c r="L104" s="351"/>
      <c r="M104" s="351"/>
      <c r="N104" s="351"/>
      <c r="O104" s="352"/>
    </row>
    <row r="105" spans="1:27" s="148" customFormat="1" ht="13.5" customHeight="1">
      <c r="A105" s="222">
        <v>23</v>
      </c>
      <c r="B105" s="223" t="s">
        <v>40</v>
      </c>
      <c r="C105" s="223" t="s">
        <v>134</v>
      </c>
      <c r="D105" s="223" t="s">
        <v>135</v>
      </c>
      <c r="E105" s="223" t="s">
        <v>43</v>
      </c>
      <c r="F105" s="263">
        <f>ROUND(SUM(F106),3)</f>
        <v>40</v>
      </c>
      <c r="G105" s="5"/>
      <c r="H105" s="252">
        <f>ROUND(F105*G105,2)</f>
        <v>0</v>
      </c>
      <c r="I105" s="253" t="s">
        <v>44</v>
      </c>
      <c r="J105" s="158"/>
      <c r="K105" s="237"/>
      <c r="L105" s="237"/>
      <c r="M105" s="291"/>
      <c r="U105" s="167"/>
    </row>
    <row r="106" spans="1:27" s="315" customFormat="1" ht="13.5" customHeight="1">
      <c r="A106" s="154"/>
      <c r="B106" s="155"/>
      <c r="C106" s="231"/>
      <c r="D106" s="279" t="s">
        <v>136</v>
      </c>
      <c r="E106" s="12"/>
      <c r="F106" s="313">
        <v>40</v>
      </c>
      <c r="G106" s="156"/>
      <c r="H106" s="314"/>
      <c r="I106" s="253"/>
      <c r="J106" s="159"/>
      <c r="K106" s="316"/>
      <c r="L106" s="353"/>
      <c r="M106" s="353"/>
      <c r="N106" s="353"/>
      <c r="O106" s="353"/>
      <c r="Q106" s="353"/>
      <c r="R106" s="353"/>
      <c r="S106" s="353"/>
      <c r="T106" s="353"/>
      <c r="U106" s="168"/>
      <c r="V106" s="354"/>
      <c r="W106" s="354"/>
      <c r="X106" s="354"/>
      <c r="Y106" s="354"/>
      <c r="Z106" s="354"/>
      <c r="AA106" s="354"/>
    </row>
    <row r="107" spans="1:27" s="315" customFormat="1" ht="13.5" customHeight="1">
      <c r="A107" s="154"/>
      <c r="B107" s="155"/>
      <c r="C107" s="231"/>
      <c r="D107" s="279" t="s">
        <v>137</v>
      </c>
      <c r="E107" s="12"/>
      <c r="F107" s="313"/>
      <c r="G107" s="156"/>
      <c r="H107" s="314"/>
      <c r="I107" s="253"/>
      <c r="J107" s="159"/>
      <c r="K107" s="316"/>
      <c r="L107" s="353"/>
      <c r="M107" s="353"/>
      <c r="N107" s="353"/>
      <c r="O107" s="353"/>
      <c r="P107" s="353"/>
      <c r="Q107" s="353"/>
      <c r="R107" s="353"/>
      <c r="S107" s="353"/>
      <c r="T107" s="353"/>
      <c r="U107" s="168"/>
      <c r="V107" s="354"/>
      <c r="W107" s="354"/>
      <c r="X107" s="354"/>
      <c r="Y107" s="354"/>
      <c r="Z107" s="354"/>
      <c r="AA107" s="354"/>
    </row>
    <row r="108" spans="1:27" s="10" customFormat="1" ht="13.5" customHeight="1">
      <c r="A108" s="355">
        <v>24</v>
      </c>
      <c r="B108" s="356">
        <v>921</v>
      </c>
      <c r="C108" s="223" t="s">
        <v>138</v>
      </c>
      <c r="D108" s="17" t="s">
        <v>139</v>
      </c>
      <c r="E108" s="356" t="s">
        <v>62</v>
      </c>
      <c r="F108" s="263">
        <f>ROUND(SUM(F109),3)</f>
        <v>1</v>
      </c>
      <c r="G108" s="18"/>
      <c r="H108" s="252">
        <f>ROUND(F108*G108,2)</f>
        <v>0</v>
      </c>
      <c r="I108" s="253" t="s">
        <v>44</v>
      </c>
      <c r="J108" s="310"/>
      <c r="K108" s="357"/>
      <c r="L108" s="237"/>
      <c r="M108" s="291"/>
      <c r="S108" s="326"/>
    </row>
    <row r="109" spans="1:27" s="10" customFormat="1" ht="13.5" customHeight="1">
      <c r="A109" s="355"/>
      <c r="B109" s="356"/>
      <c r="C109" s="356"/>
      <c r="D109" s="358" t="s">
        <v>140</v>
      </c>
      <c r="E109" s="356"/>
      <c r="F109" s="359">
        <v>1</v>
      </c>
      <c r="G109" s="18"/>
      <c r="H109" s="360"/>
      <c r="I109" s="361"/>
      <c r="J109" s="362"/>
      <c r="K109" s="357"/>
      <c r="R109" s="167"/>
      <c r="S109" s="326"/>
    </row>
    <row r="110" spans="1:27" s="10" customFormat="1" ht="40.5" customHeight="1">
      <c r="A110" s="355"/>
      <c r="B110" s="356"/>
      <c r="C110" s="356"/>
      <c r="D110" s="358" t="s">
        <v>141</v>
      </c>
      <c r="E110" s="356"/>
      <c r="F110" s="359"/>
      <c r="G110" s="18"/>
      <c r="H110" s="360"/>
      <c r="I110" s="361"/>
      <c r="J110" s="272"/>
      <c r="K110" s="357"/>
      <c r="R110" s="169"/>
      <c r="S110" s="326"/>
      <c r="T110" s="19"/>
    </row>
    <row r="111" spans="1:27" s="148" customFormat="1" ht="13.5" customHeight="1">
      <c r="A111" s="222">
        <v>25</v>
      </c>
      <c r="B111" s="223" t="s">
        <v>40</v>
      </c>
      <c r="C111" s="223" t="s">
        <v>142</v>
      </c>
      <c r="D111" s="223" t="s">
        <v>143</v>
      </c>
      <c r="E111" s="223" t="s">
        <v>62</v>
      </c>
      <c r="F111" s="263">
        <f>ROUND(SUM(F112),3)</f>
        <v>1</v>
      </c>
      <c r="G111" s="5"/>
      <c r="H111" s="252">
        <f>ROUND(F111*G111,2)</f>
        <v>0</v>
      </c>
      <c r="I111" s="253" t="s">
        <v>44</v>
      </c>
      <c r="J111" s="20"/>
      <c r="K111" s="237"/>
      <c r="L111" s="237"/>
      <c r="M111" s="291"/>
    </row>
    <row r="112" spans="1:27" s="315" customFormat="1" ht="27.2" customHeight="1">
      <c r="A112" s="154"/>
      <c r="B112" s="155"/>
      <c r="C112" s="231"/>
      <c r="D112" s="279" t="s">
        <v>144</v>
      </c>
      <c r="E112" s="12"/>
      <c r="F112" s="313">
        <v>1</v>
      </c>
      <c r="G112" s="156"/>
      <c r="H112" s="314"/>
      <c r="I112" s="253"/>
      <c r="K112" s="316"/>
    </row>
    <row r="113" spans="1:256" s="315" customFormat="1" ht="13.5" customHeight="1">
      <c r="A113" s="154"/>
      <c r="B113" s="155"/>
      <c r="C113" s="231"/>
      <c r="D113" s="279" t="s">
        <v>47</v>
      </c>
      <c r="E113" s="12"/>
      <c r="F113" s="313"/>
      <c r="G113" s="156"/>
      <c r="H113" s="314"/>
      <c r="I113" s="253"/>
      <c r="K113" s="316"/>
    </row>
    <row r="114" spans="1:256" s="148" customFormat="1" ht="13.5" customHeight="1">
      <c r="A114" s="222">
        <v>26</v>
      </c>
      <c r="B114" s="223" t="s">
        <v>40</v>
      </c>
      <c r="C114" s="223" t="s">
        <v>145</v>
      </c>
      <c r="D114" s="223" t="s">
        <v>146</v>
      </c>
      <c r="E114" s="223" t="s">
        <v>43</v>
      </c>
      <c r="F114" s="263">
        <f>ROUND(SUM(F115),3)</f>
        <v>1</v>
      </c>
      <c r="G114" s="5"/>
      <c r="H114" s="252">
        <f>ROUND(F114*G114,2)</f>
        <v>0</v>
      </c>
      <c r="I114" s="253" t="s">
        <v>44</v>
      </c>
      <c r="J114" s="20"/>
      <c r="K114" s="237"/>
      <c r="L114" s="237"/>
      <c r="M114" s="291"/>
    </row>
    <row r="115" spans="1:256" s="315" customFormat="1" ht="13.5" customHeight="1">
      <c r="A115" s="154"/>
      <c r="B115" s="155"/>
      <c r="C115" s="231"/>
      <c r="D115" s="279" t="s">
        <v>147</v>
      </c>
      <c r="E115" s="12"/>
      <c r="F115" s="313">
        <v>1</v>
      </c>
      <c r="G115" s="156"/>
      <c r="H115" s="314"/>
      <c r="I115" s="253"/>
      <c r="K115" s="316"/>
    </row>
    <row r="116" spans="1:256" s="148" customFormat="1" ht="13.5" customHeight="1">
      <c r="A116" s="222">
        <v>27</v>
      </c>
      <c r="B116" s="223" t="s">
        <v>40</v>
      </c>
      <c r="C116" s="223" t="s">
        <v>148</v>
      </c>
      <c r="D116" s="223" t="s">
        <v>149</v>
      </c>
      <c r="E116" s="223" t="s">
        <v>62</v>
      </c>
      <c r="F116" s="263">
        <f>ROUND(SUM(F117),3)</f>
        <v>1</v>
      </c>
      <c r="G116" s="5"/>
      <c r="H116" s="252">
        <f>ROUND(F116*G116,2)</f>
        <v>0</v>
      </c>
      <c r="I116" s="253" t="s">
        <v>44</v>
      </c>
      <c r="J116" s="20"/>
      <c r="K116" s="237"/>
      <c r="L116" s="237"/>
      <c r="M116" s="291"/>
    </row>
    <row r="117" spans="1:256" s="315" customFormat="1" ht="13.5" customHeight="1">
      <c r="A117" s="154"/>
      <c r="B117" s="155"/>
      <c r="C117" s="231"/>
      <c r="D117" s="279" t="s">
        <v>150</v>
      </c>
      <c r="E117" s="12"/>
      <c r="F117" s="313">
        <v>1</v>
      </c>
      <c r="G117" s="156"/>
      <c r="H117" s="314"/>
      <c r="I117" s="253"/>
      <c r="K117" s="316"/>
    </row>
    <row r="118" spans="1:256" s="257" customFormat="1" ht="13.5" customHeight="1">
      <c r="A118" s="150">
        <v>28</v>
      </c>
      <c r="B118" s="231">
        <v>946</v>
      </c>
      <c r="C118" s="231">
        <v>469981111</v>
      </c>
      <c r="D118" s="231" t="s">
        <v>151</v>
      </c>
      <c r="E118" s="231" t="s">
        <v>152</v>
      </c>
      <c r="F118" s="251">
        <f>SUM(F119:F119)</f>
        <v>8.8999999999999996E-2</v>
      </c>
      <c r="G118" s="4"/>
      <c r="H118" s="252">
        <f>F118*G118</f>
        <v>0</v>
      </c>
      <c r="I118" s="253" t="s">
        <v>22</v>
      </c>
      <c r="J118" s="262"/>
      <c r="K118" s="236"/>
      <c r="L118" s="237"/>
      <c r="M118" s="255"/>
      <c r="N118" s="255"/>
      <c r="O118" s="255"/>
      <c r="P118" s="246"/>
      <c r="Q118" s="137"/>
      <c r="R118" s="256"/>
      <c r="S118" s="256"/>
      <c r="T118" s="256"/>
    </row>
    <row r="119" spans="1:256" s="137" customFormat="1" ht="13.5" customHeight="1">
      <c r="A119" s="238"/>
      <c r="B119" s="239"/>
      <c r="C119" s="239"/>
      <c r="D119" s="240" t="s">
        <v>153</v>
      </c>
      <c r="E119" s="239"/>
      <c r="F119" s="241">
        <f>0.089</f>
        <v>8.8999999999999996E-2</v>
      </c>
      <c r="G119" s="149"/>
      <c r="H119" s="242"/>
      <c r="I119" s="243"/>
      <c r="J119" s="244"/>
      <c r="K119" s="245"/>
      <c r="L119" s="246"/>
      <c r="M119" s="246"/>
      <c r="N119" s="246"/>
      <c r="O119" s="246"/>
      <c r="P119" s="246"/>
      <c r="Q119" s="246"/>
      <c r="R119" s="246"/>
      <c r="S119" s="246"/>
      <c r="T119" s="246"/>
      <c r="U119" s="246"/>
      <c r="V119" s="246"/>
      <c r="W119" s="246"/>
      <c r="X119" s="246"/>
      <c r="Y119" s="246"/>
      <c r="Z119" s="246"/>
      <c r="AA119" s="246"/>
      <c r="AB119" s="246"/>
      <c r="AC119" s="246"/>
      <c r="AD119" s="246"/>
      <c r="AE119" s="246"/>
      <c r="AF119" s="246"/>
      <c r="AG119" s="246"/>
      <c r="AH119" s="246"/>
      <c r="AI119" s="246"/>
      <c r="AJ119" s="246"/>
      <c r="AK119" s="246"/>
      <c r="AL119" s="246"/>
      <c r="AM119" s="246"/>
      <c r="AN119" s="246"/>
      <c r="AO119" s="246"/>
      <c r="AP119" s="246"/>
      <c r="AQ119" s="246"/>
      <c r="AR119" s="246"/>
      <c r="AS119" s="246"/>
      <c r="AT119" s="246"/>
      <c r="AU119" s="246"/>
      <c r="AV119" s="246"/>
      <c r="AW119" s="246"/>
      <c r="AX119" s="246"/>
      <c r="AY119" s="246"/>
      <c r="AZ119" s="246"/>
      <c r="BA119" s="246"/>
      <c r="BB119" s="246"/>
      <c r="BC119" s="246"/>
      <c r="BD119" s="246"/>
      <c r="BE119" s="246"/>
      <c r="BF119" s="246"/>
      <c r="BG119" s="246"/>
      <c r="BH119" s="246"/>
      <c r="BI119" s="246"/>
      <c r="BJ119" s="246"/>
      <c r="BK119" s="246"/>
      <c r="BL119" s="246"/>
      <c r="BM119" s="246"/>
      <c r="BN119" s="246"/>
      <c r="BO119" s="246"/>
      <c r="BP119" s="246"/>
      <c r="BQ119" s="246"/>
      <c r="BR119" s="246"/>
      <c r="BS119" s="246"/>
      <c r="BT119" s="246"/>
      <c r="BU119" s="246"/>
      <c r="BV119" s="246"/>
      <c r="BW119" s="246"/>
      <c r="BX119" s="246"/>
      <c r="BY119" s="246"/>
      <c r="BZ119" s="246"/>
      <c r="CA119" s="246"/>
      <c r="CB119" s="246"/>
      <c r="CC119" s="246"/>
      <c r="CD119" s="246"/>
      <c r="CE119" s="246"/>
      <c r="CF119" s="246"/>
      <c r="CG119" s="246"/>
      <c r="CH119" s="246"/>
      <c r="CI119" s="246"/>
      <c r="CJ119" s="246"/>
      <c r="CK119" s="246"/>
      <c r="CL119" s="246"/>
      <c r="CM119" s="246"/>
      <c r="CN119" s="246"/>
      <c r="CO119" s="246"/>
      <c r="CP119" s="246"/>
      <c r="CQ119" s="246"/>
      <c r="CR119" s="246"/>
      <c r="CS119" s="246"/>
      <c r="CT119" s="246"/>
      <c r="CU119" s="246"/>
      <c r="CV119" s="246"/>
      <c r="CW119" s="246"/>
      <c r="CX119" s="246"/>
      <c r="CY119" s="246"/>
      <c r="CZ119" s="246"/>
      <c r="DA119" s="246"/>
      <c r="DB119" s="246"/>
      <c r="DC119" s="246"/>
      <c r="DD119" s="246"/>
      <c r="DE119" s="246"/>
      <c r="DF119" s="246"/>
      <c r="DG119" s="246"/>
      <c r="DH119" s="246"/>
      <c r="DI119" s="246"/>
      <c r="DJ119" s="246"/>
      <c r="DK119" s="246"/>
      <c r="DL119" s="246"/>
      <c r="DM119" s="246"/>
      <c r="DN119" s="246"/>
      <c r="DO119" s="246"/>
      <c r="DP119" s="246"/>
      <c r="DQ119" s="246"/>
      <c r="DR119" s="246"/>
      <c r="DS119" s="246"/>
      <c r="DT119" s="246"/>
      <c r="DU119" s="246"/>
      <c r="DV119" s="246"/>
      <c r="DW119" s="246"/>
      <c r="DX119" s="246"/>
      <c r="DY119" s="246"/>
      <c r="DZ119" s="246"/>
      <c r="EA119" s="246"/>
      <c r="EB119" s="246"/>
      <c r="EC119" s="246"/>
      <c r="ED119" s="246"/>
      <c r="EE119" s="246"/>
      <c r="EF119" s="246"/>
      <c r="EG119" s="246"/>
      <c r="EH119" s="246"/>
      <c r="EI119" s="246"/>
      <c r="EJ119" s="246"/>
      <c r="EK119" s="246"/>
      <c r="EL119" s="246"/>
      <c r="EM119" s="246"/>
      <c r="EN119" s="246"/>
      <c r="EO119" s="246"/>
      <c r="EP119" s="246"/>
      <c r="EQ119" s="246"/>
      <c r="ER119" s="246"/>
      <c r="ES119" s="246"/>
      <c r="ET119" s="246"/>
      <c r="EU119" s="246"/>
      <c r="EV119" s="246"/>
      <c r="EW119" s="246"/>
      <c r="EX119" s="246"/>
      <c r="EY119" s="246"/>
      <c r="EZ119" s="246"/>
      <c r="FA119" s="246"/>
      <c r="FB119" s="246"/>
      <c r="FC119" s="246"/>
      <c r="FD119" s="246"/>
      <c r="FE119" s="246"/>
      <c r="FF119" s="246"/>
      <c r="FG119" s="246"/>
      <c r="FH119" s="246"/>
      <c r="FI119" s="246"/>
      <c r="FJ119" s="246"/>
      <c r="FK119" s="246"/>
      <c r="FL119" s="246"/>
      <c r="FM119" s="246"/>
      <c r="FN119" s="246"/>
      <c r="FO119" s="246"/>
      <c r="FP119" s="246"/>
      <c r="FQ119" s="246"/>
      <c r="FR119" s="246"/>
      <c r="FS119" s="246"/>
      <c r="FT119" s="246"/>
      <c r="FU119" s="246"/>
      <c r="FV119" s="246"/>
      <c r="FW119" s="246"/>
      <c r="FX119" s="246"/>
      <c r="FY119" s="246"/>
      <c r="FZ119" s="246"/>
      <c r="GA119" s="246"/>
      <c r="GB119" s="246"/>
      <c r="GC119" s="246"/>
      <c r="GD119" s="246"/>
      <c r="GE119" s="246"/>
      <c r="GF119" s="246"/>
      <c r="GG119" s="246"/>
      <c r="GH119" s="246"/>
      <c r="GI119" s="246"/>
      <c r="GJ119" s="246"/>
      <c r="GK119" s="246"/>
      <c r="GL119" s="246"/>
      <c r="GM119" s="246"/>
      <c r="GN119" s="246"/>
      <c r="GO119" s="246"/>
      <c r="GP119" s="246"/>
      <c r="GQ119" s="246"/>
      <c r="GR119" s="246"/>
      <c r="GS119" s="246"/>
      <c r="GT119" s="246"/>
      <c r="GU119" s="246"/>
      <c r="GV119" s="246"/>
      <c r="GW119" s="246"/>
      <c r="GX119" s="246"/>
      <c r="GY119" s="246"/>
      <c r="GZ119" s="246"/>
      <c r="HA119" s="246"/>
      <c r="HB119" s="246"/>
      <c r="HC119" s="246"/>
      <c r="HD119" s="246"/>
      <c r="HE119" s="246"/>
      <c r="HF119" s="246"/>
      <c r="HG119" s="246"/>
      <c r="HH119" s="246"/>
      <c r="HI119" s="246"/>
      <c r="HJ119" s="246"/>
      <c r="HK119" s="246"/>
      <c r="HL119" s="246"/>
      <c r="HM119" s="246"/>
      <c r="HN119" s="246"/>
      <c r="HO119" s="246"/>
      <c r="HP119" s="246"/>
      <c r="HQ119" s="246"/>
      <c r="HR119" s="246"/>
      <c r="HS119" s="246"/>
      <c r="HT119" s="246"/>
      <c r="HU119" s="246"/>
      <c r="HV119" s="246"/>
      <c r="HW119" s="246"/>
      <c r="HX119" s="246"/>
      <c r="HY119" s="246"/>
      <c r="HZ119" s="246"/>
      <c r="IA119" s="246"/>
      <c r="IB119" s="246"/>
      <c r="IC119" s="246"/>
      <c r="ID119" s="246"/>
      <c r="IE119" s="246"/>
      <c r="IF119" s="246"/>
      <c r="IG119" s="246"/>
      <c r="IH119" s="246"/>
      <c r="II119" s="246"/>
      <c r="IJ119" s="246"/>
      <c r="IK119" s="246"/>
      <c r="IL119" s="246"/>
      <c r="IM119" s="246"/>
      <c r="IN119" s="246"/>
      <c r="IO119" s="246"/>
      <c r="IP119" s="246"/>
      <c r="IQ119" s="246"/>
      <c r="IR119" s="246"/>
      <c r="IS119" s="246"/>
      <c r="IT119" s="246"/>
      <c r="IU119" s="246"/>
      <c r="IV119" s="246"/>
    </row>
    <row r="120" spans="1:256" s="257" customFormat="1" ht="13.5" customHeight="1">
      <c r="A120" s="150">
        <v>29</v>
      </c>
      <c r="B120" s="231" t="s">
        <v>70</v>
      </c>
      <c r="C120" s="231" t="s">
        <v>71</v>
      </c>
      <c r="D120" s="231" t="s">
        <v>72</v>
      </c>
      <c r="E120" s="231" t="s">
        <v>73</v>
      </c>
      <c r="F120" s="251">
        <f>F121</f>
        <v>3</v>
      </c>
      <c r="G120" s="4"/>
      <c r="H120" s="252">
        <f>F120*G120</f>
        <v>0</v>
      </c>
      <c r="I120" s="253" t="s">
        <v>22</v>
      </c>
      <c r="J120" s="262"/>
      <c r="K120" s="236"/>
      <c r="L120" s="237"/>
      <c r="M120" s="255"/>
      <c r="N120" s="255"/>
      <c r="O120" s="255"/>
      <c r="P120" s="246"/>
      <c r="Q120" s="137"/>
      <c r="R120" s="256"/>
      <c r="S120" s="256"/>
      <c r="T120" s="256"/>
    </row>
    <row r="121" spans="1:256" ht="27.2" customHeight="1">
      <c r="A121" s="258"/>
      <c r="B121" s="231"/>
      <c r="C121" s="278"/>
      <c r="D121" s="279" t="s">
        <v>109</v>
      </c>
      <c r="E121" s="278"/>
      <c r="F121" s="280">
        <v>3</v>
      </c>
      <c r="G121" s="13"/>
      <c r="H121" s="333"/>
      <c r="I121" s="282"/>
      <c r="K121" s="334"/>
    </row>
    <row r="122" spans="1:256" s="148" customFormat="1" ht="13.5" customHeight="1">
      <c r="A122" s="222"/>
      <c r="B122" s="223"/>
      <c r="C122" s="224" t="s">
        <v>154</v>
      </c>
      <c r="D122" s="224" t="s">
        <v>155</v>
      </c>
      <c r="E122" s="224"/>
      <c r="F122" s="225"/>
      <c r="G122" s="3"/>
      <c r="H122" s="226">
        <f>SUM(H123:H150,H156:H167,H175:H180)</f>
        <v>0</v>
      </c>
      <c r="I122" s="227"/>
      <c r="J122" s="170"/>
      <c r="K122" s="228"/>
    </row>
    <row r="123" spans="1:256" s="257" customFormat="1" ht="13.5" customHeight="1">
      <c r="A123" s="150">
        <v>30</v>
      </c>
      <c r="B123" s="231" t="s">
        <v>156</v>
      </c>
      <c r="C123" s="231">
        <v>460021121</v>
      </c>
      <c r="D123" s="231" t="s">
        <v>157</v>
      </c>
      <c r="E123" s="231" t="s">
        <v>21</v>
      </c>
      <c r="F123" s="251">
        <f>SUM(F124)</f>
        <v>32.883599999999994</v>
      </c>
      <c r="G123" s="4"/>
      <c r="H123" s="252">
        <f>F123*G123</f>
        <v>0</v>
      </c>
      <c r="I123" s="253" t="s">
        <v>22</v>
      </c>
      <c r="J123" s="262"/>
      <c r="K123" s="236"/>
      <c r="L123" s="237"/>
      <c r="M123" s="255"/>
      <c r="N123" s="255"/>
      <c r="O123" s="255"/>
      <c r="P123" s="246"/>
      <c r="Q123" s="137"/>
      <c r="R123" s="256"/>
      <c r="S123" s="256"/>
      <c r="T123" s="256"/>
    </row>
    <row r="124" spans="1:256" s="137" customFormat="1" ht="13.5" customHeight="1">
      <c r="A124" s="238"/>
      <c r="B124" s="239"/>
      <c r="C124" s="239"/>
      <c r="D124" s="240" t="s">
        <v>158</v>
      </c>
      <c r="E124" s="239"/>
      <c r="F124" s="241">
        <f>(8.18*4.02)</f>
        <v>32.883599999999994</v>
      </c>
      <c r="G124" s="149"/>
      <c r="H124" s="242"/>
      <c r="I124" s="243"/>
      <c r="J124" s="244"/>
      <c r="K124" s="245"/>
      <c r="L124" s="246"/>
      <c r="M124" s="246"/>
      <c r="N124" s="246"/>
      <c r="O124" s="246"/>
      <c r="P124" s="246"/>
      <c r="Q124" s="246"/>
      <c r="R124" s="246"/>
      <c r="S124" s="246"/>
      <c r="T124" s="246"/>
      <c r="U124" s="246"/>
      <c r="V124" s="246"/>
      <c r="W124" s="246"/>
      <c r="X124" s="246"/>
      <c r="Y124" s="246"/>
      <c r="Z124" s="246"/>
      <c r="AA124" s="246"/>
      <c r="AB124" s="246"/>
      <c r="AC124" s="246"/>
      <c r="AD124" s="246"/>
      <c r="AE124" s="246"/>
      <c r="AF124" s="246"/>
      <c r="AG124" s="246"/>
      <c r="AH124" s="246"/>
      <c r="AI124" s="246"/>
      <c r="AJ124" s="246"/>
      <c r="AK124" s="246"/>
      <c r="AL124" s="246"/>
      <c r="AM124" s="246"/>
      <c r="AN124" s="246"/>
      <c r="AO124" s="246"/>
      <c r="AP124" s="246"/>
      <c r="AQ124" s="246"/>
      <c r="AR124" s="246"/>
      <c r="AS124" s="246"/>
      <c r="AT124" s="246"/>
      <c r="AU124" s="246"/>
      <c r="AV124" s="246"/>
      <c r="AW124" s="246"/>
      <c r="AX124" s="246"/>
      <c r="AY124" s="246"/>
      <c r="AZ124" s="246"/>
      <c r="BA124" s="246"/>
      <c r="BB124" s="246"/>
      <c r="BC124" s="246"/>
      <c r="BD124" s="246"/>
      <c r="BE124" s="246"/>
      <c r="BF124" s="246"/>
      <c r="BG124" s="246"/>
      <c r="BH124" s="246"/>
      <c r="BI124" s="246"/>
      <c r="BJ124" s="246"/>
      <c r="BK124" s="246"/>
      <c r="BL124" s="246"/>
      <c r="BM124" s="246"/>
      <c r="BN124" s="246"/>
      <c r="BO124" s="246"/>
      <c r="BP124" s="246"/>
      <c r="BQ124" s="246"/>
      <c r="BR124" s="246"/>
      <c r="BS124" s="246"/>
      <c r="BT124" s="246"/>
      <c r="BU124" s="246"/>
      <c r="BV124" s="246"/>
      <c r="BW124" s="246"/>
      <c r="BX124" s="246"/>
      <c r="BY124" s="246"/>
      <c r="BZ124" s="246"/>
      <c r="CA124" s="246"/>
      <c r="CB124" s="246"/>
      <c r="CC124" s="246"/>
      <c r="CD124" s="246"/>
      <c r="CE124" s="246"/>
      <c r="CF124" s="246"/>
      <c r="CG124" s="246"/>
      <c r="CH124" s="246"/>
      <c r="CI124" s="246"/>
      <c r="CJ124" s="246"/>
      <c r="CK124" s="246"/>
      <c r="CL124" s="246"/>
      <c r="CM124" s="246"/>
      <c r="CN124" s="246"/>
      <c r="CO124" s="246"/>
      <c r="CP124" s="246"/>
      <c r="CQ124" s="246"/>
      <c r="CR124" s="246"/>
      <c r="CS124" s="246"/>
      <c r="CT124" s="246"/>
      <c r="CU124" s="246"/>
      <c r="CV124" s="246"/>
      <c r="CW124" s="246"/>
      <c r="CX124" s="246"/>
      <c r="CY124" s="246"/>
      <c r="CZ124" s="246"/>
      <c r="DA124" s="246"/>
      <c r="DB124" s="246"/>
      <c r="DC124" s="246"/>
      <c r="DD124" s="246"/>
      <c r="DE124" s="246"/>
      <c r="DF124" s="246"/>
      <c r="DG124" s="246"/>
      <c r="DH124" s="246"/>
      <c r="DI124" s="246"/>
      <c r="DJ124" s="246"/>
      <c r="DK124" s="246"/>
      <c r="DL124" s="246"/>
      <c r="DM124" s="246"/>
      <c r="DN124" s="246"/>
      <c r="DO124" s="246"/>
      <c r="DP124" s="246"/>
      <c r="DQ124" s="246"/>
      <c r="DR124" s="246"/>
      <c r="DS124" s="246"/>
      <c r="DT124" s="246"/>
      <c r="DU124" s="246"/>
      <c r="DV124" s="246"/>
      <c r="DW124" s="246"/>
      <c r="DX124" s="246"/>
      <c r="DY124" s="246"/>
      <c r="DZ124" s="246"/>
      <c r="EA124" s="246"/>
      <c r="EB124" s="246"/>
      <c r="EC124" s="246"/>
      <c r="ED124" s="246"/>
      <c r="EE124" s="246"/>
      <c r="EF124" s="246"/>
      <c r="EG124" s="246"/>
      <c r="EH124" s="246"/>
      <c r="EI124" s="246"/>
      <c r="EJ124" s="246"/>
      <c r="EK124" s="246"/>
      <c r="EL124" s="246"/>
      <c r="EM124" s="246"/>
      <c r="EN124" s="246"/>
      <c r="EO124" s="246"/>
      <c r="EP124" s="246"/>
      <c r="EQ124" s="246"/>
      <c r="ER124" s="246"/>
      <c r="ES124" s="246"/>
      <c r="ET124" s="246"/>
      <c r="EU124" s="246"/>
      <c r="EV124" s="246"/>
      <c r="EW124" s="246"/>
      <c r="EX124" s="246"/>
      <c r="EY124" s="246"/>
      <c r="EZ124" s="246"/>
      <c r="FA124" s="246"/>
      <c r="FB124" s="246"/>
      <c r="FC124" s="246"/>
      <c r="FD124" s="246"/>
      <c r="FE124" s="246"/>
      <c r="FF124" s="246"/>
      <c r="FG124" s="246"/>
      <c r="FH124" s="246"/>
      <c r="FI124" s="246"/>
      <c r="FJ124" s="246"/>
      <c r="FK124" s="246"/>
      <c r="FL124" s="246"/>
      <c r="FM124" s="246"/>
      <c r="FN124" s="246"/>
      <c r="FO124" s="246"/>
      <c r="FP124" s="246"/>
      <c r="FQ124" s="246"/>
      <c r="FR124" s="246"/>
      <c r="FS124" s="246"/>
      <c r="FT124" s="246"/>
      <c r="FU124" s="246"/>
      <c r="FV124" s="246"/>
      <c r="FW124" s="246"/>
      <c r="FX124" s="246"/>
      <c r="FY124" s="246"/>
      <c r="FZ124" s="246"/>
      <c r="GA124" s="246"/>
      <c r="GB124" s="246"/>
      <c r="GC124" s="246"/>
      <c r="GD124" s="246"/>
      <c r="GE124" s="246"/>
      <c r="GF124" s="246"/>
      <c r="GG124" s="246"/>
      <c r="GH124" s="246"/>
      <c r="GI124" s="246"/>
      <c r="GJ124" s="246"/>
      <c r="GK124" s="246"/>
      <c r="GL124" s="246"/>
      <c r="GM124" s="246"/>
      <c r="GN124" s="246"/>
      <c r="GO124" s="246"/>
      <c r="GP124" s="246"/>
      <c r="GQ124" s="246"/>
      <c r="GR124" s="246"/>
      <c r="GS124" s="246"/>
      <c r="GT124" s="246"/>
      <c r="GU124" s="246"/>
      <c r="GV124" s="246"/>
      <c r="GW124" s="246"/>
      <c r="GX124" s="246"/>
      <c r="GY124" s="246"/>
      <c r="GZ124" s="246"/>
      <c r="HA124" s="246"/>
      <c r="HB124" s="246"/>
      <c r="HC124" s="246"/>
      <c r="HD124" s="246"/>
      <c r="HE124" s="246"/>
      <c r="HF124" s="246"/>
      <c r="HG124" s="246"/>
      <c r="HH124" s="246"/>
      <c r="HI124" s="246"/>
      <c r="HJ124" s="246"/>
      <c r="HK124" s="246"/>
      <c r="HL124" s="246"/>
      <c r="HM124" s="246"/>
      <c r="HN124" s="246"/>
      <c r="HO124" s="246"/>
      <c r="HP124" s="246"/>
      <c r="HQ124" s="246"/>
      <c r="HR124" s="246"/>
      <c r="HS124" s="246"/>
      <c r="HT124" s="246"/>
      <c r="HU124" s="246"/>
      <c r="HV124" s="246"/>
      <c r="HW124" s="246"/>
      <c r="HX124" s="246"/>
      <c r="HY124" s="246"/>
      <c r="HZ124" s="246"/>
      <c r="IA124" s="246"/>
      <c r="IB124" s="246"/>
      <c r="IC124" s="246"/>
      <c r="ID124" s="246"/>
      <c r="IE124" s="246"/>
      <c r="IF124" s="246"/>
      <c r="IG124" s="246"/>
      <c r="IH124" s="246"/>
      <c r="II124" s="246"/>
      <c r="IJ124" s="246"/>
      <c r="IK124" s="246"/>
      <c r="IL124" s="246"/>
      <c r="IM124" s="246"/>
      <c r="IN124" s="246"/>
      <c r="IO124" s="246"/>
      <c r="IP124" s="246"/>
      <c r="IQ124" s="246"/>
      <c r="IR124" s="246"/>
      <c r="IS124" s="246"/>
      <c r="IT124" s="246"/>
      <c r="IU124" s="246"/>
      <c r="IV124" s="246"/>
    </row>
    <row r="125" spans="1:256" s="257" customFormat="1" ht="13.5" customHeight="1">
      <c r="A125" s="150">
        <v>31</v>
      </c>
      <c r="B125" s="231" t="s">
        <v>156</v>
      </c>
      <c r="C125" s="231">
        <v>460101112</v>
      </c>
      <c r="D125" s="231" t="s">
        <v>159</v>
      </c>
      <c r="E125" s="231" t="s">
        <v>28</v>
      </c>
      <c r="F125" s="251">
        <f>SUM(F127:F130)</f>
        <v>23.200685999999997</v>
      </c>
      <c r="G125" s="4"/>
      <c r="H125" s="252">
        <f>F125*G125</f>
        <v>0</v>
      </c>
      <c r="I125" s="253" t="s">
        <v>22</v>
      </c>
      <c r="J125" s="262"/>
      <c r="K125" s="236"/>
      <c r="L125" s="237"/>
      <c r="M125" s="255"/>
      <c r="N125" s="255"/>
      <c r="O125" s="255"/>
      <c r="P125" s="246"/>
      <c r="Q125" s="137"/>
      <c r="R125" s="256"/>
      <c r="S125" s="256"/>
      <c r="T125" s="256"/>
    </row>
    <row r="126" spans="1:256" s="137" customFormat="1" ht="13.5" customHeight="1">
      <c r="A126" s="238"/>
      <c r="B126" s="239"/>
      <c r="C126" s="239"/>
      <c r="D126" s="240" t="s">
        <v>160</v>
      </c>
      <c r="E126" s="239"/>
      <c r="F126" s="241"/>
      <c r="G126" s="149"/>
      <c r="H126" s="242"/>
      <c r="I126" s="243"/>
      <c r="J126" s="244"/>
      <c r="K126" s="245"/>
      <c r="L126" s="246"/>
      <c r="M126" s="246"/>
      <c r="N126" s="246"/>
      <c r="O126" s="246"/>
      <c r="P126" s="246"/>
      <c r="Q126" s="246"/>
      <c r="R126" s="246"/>
      <c r="S126" s="246"/>
      <c r="T126" s="246"/>
      <c r="U126" s="246"/>
      <c r="V126" s="246"/>
      <c r="W126" s="246"/>
      <c r="X126" s="246"/>
      <c r="Y126" s="246"/>
      <c r="Z126" s="246"/>
      <c r="AA126" s="246"/>
      <c r="AB126" s="246"/>
      <c r="AC126" s="246"/>
      <c r="AD126" s="246"/>
      <c r="AE126" s="246"/>
      <c r="AF126" s="246"/>
      <c r="AG126" s="246"/>
      <c r="AH126" s="246"/>
      <c r="AI126" s="246"/>
      <c r="AJ126" s="246"/>
      <c r="AK126" s="246"/>
      <c r="AL126" s="246"/>
      <c r="AM126" s="246"/>
      <c r="AN126" s="246"/>
      <c r="AO126" s="246"/>
      <c r="AP126" s="246"/>
      <c r="AQ126" s="246"/>
      <c r="AR126" s="246"/>
      <c r="AS126" s="246"/>
      <c r="AT126" s="246"/>
      <c r="AU126" s="246"/>
      <c r="AV126" s="246"/>
      <c r="AW126" s="246"/>
      <c r="AX126" s="246"/>
      <c r="AY126" s="246"/>
      <c r="AZ126" s="246"/>
      <c r="BA126" s="246"/>
      <c r="BB126" s="246"/>
      <c r="BC126" s="246"/>
      <c r="BD126" s="246"/>
      <c r="BE126" s="246"/>
      <c r="BF126" s="246"/>
      <c r="BG126" s="246"/>
      <c r="BH126" s="246"/>
      <c r="BI126" s="246"/>
      <c r="BJ126" s="246"/>
      <c r="BK126" s="246"/>
      <c r="BL126" s="246"/>
      <c r="BM126" s="246"/>
      <c r="BN126" s="246"/>
      <c r="BO126" s="246"/>
      <c r="BP126" s="246"/>
      <c r="BQ126" s="246"/>
      <c r="BR126" s="246"/>
      <c r="BS126" s="246"/>
      <c r="BT126" s="246"/>
      <c r="BU126" s="246"/>
      <c r="BV126" s="246"/>
      <c r="BW126" s="246"/>
      <c r="BX126" s="246"/>
      <c r="BY126" s="246"/>
      <c r="BZ126" s="246"/>
      <c r="CA126" s="246"/>
      <c r="CB126" s="246"/>
      <c r="CC126" s="246"/>
      <c r="CD126" s="246"/>
      <c r="CE126" s="246"/>
      <c r="CF126" s="246"/>
      <c r="CG126" s="246"/>
      <c r="CH126" s="246"/>
      <c r="CI126" s="246"/>
      <c r="CJ126" s="246"/>
      <c r="CK126" s="246"/>
      <c r="CL126" s="246"/>
      <c r="CM126" s="246"/>
      <c r="CN126" s="246"/>
      <c r="CO126" s="246"/>
      <c r="CP126" s="246"/>
      <c r="CQ126" s="246"/>
      <c r="CR126" s="246"/>
      <c r="CS126" s="246"/>
      <c r="CT126" s="246"/>
      <c r="CU126" s="246"/>
      <c r="CV126" s="246"/>
      <c r="CW126" s="246"/>
      <c r="CX126" s="246"/>
      <c r="CY126" s="246"/>
      <c r="CZ126" s="246"/>
      <c r="DA126" s="246"/>
      <c r="DB126" s="246"/>
      <c r="DC126" s="246"/>
      <c r="DD126" s="246"/>
      <c r="DE126" s="246"/>
      <c r="DF126" s="246"/>
      <c r="DG126" s="246"/>
      <c r="DH126" s="246"/>
      <c r="DI126" s="246"/>
      <c r="DJ126" s="246"/>
      <c r="DK126" s="246"/>
      <c r="DL126" s="246"/>
      <c r="DM126" s="246"/>
      <c r="DN126" s="246"/>
      <c r="DO126" s="246"/>
      <c r="DP126" s="246"/>
      <c r="DQ126" s="246"/>
      <c r="DR126" s="246"/>
      <c r="DS126" s="246"/>
      <c r="DT126" s="246"/>
      <c r="DU126" s="246"/>
      <c r="DV126" s="246"/>
      <c r="DW126" s="246"/>
      <c r="DX126" s="246"/>
      <c r="DY126" s="246"/>
      <c r="DZ126" s="246"/>
      <c r="EA126" s="246"/>
      <c r="EB126" s="246"/>
      <c r="EC126" s="246"/>
      <c r="ED126" s="246"/>
      <c r="EE126" s="246"/>
      <c r="EF126" s="246"/>
      <c r="EG126" s="246"/>
      <c r="EH126" s="246"/>
      <c r="EI126" s="246"/>
      <c r="EJ126" s="246"/>
      <c r="EK126" s="246"/>
      <c r="EL126" s="246"/>
      <c r="EM126" s="246"/>
      <c r="EN126" s="246"/>
      <c r="EO126" s="246"/>
      <c r="EP126" s="246"/>
      <c r="EQ126" s="246"/>
      <c r="ER126" s="246"/>
      <c r="ES126" s="246"/>
      <c r="ET126" s="246"/>
      <c r="EU126" s="246"/>
      <c r="EV126" s="246"/>
      <c r="EW126" s="246"/>
      <c r="EX126" s="246"/>
      <c r="EY126" s="246"/>
      <c r="EZ126" s="246"/>
      <c r="FA126" s="246"/>
      <c r="FB126" s="246"/>
      <c r="FC126" s="246"/>
      <c r="FD126" s="246"/>
      <c r="FE126" s="246"/>
      <c r="FF126" s="246"/>
      <c r="FG126" s="246"/>
      <c r="FH126" s="246"/>
      <c r="FI126" s="246"/>
      <c r="FJ126" s="246"/>
      <c r="FK126" s="246"/>
      <c r="FL126" s="246"/>
      <c r="FM126" s="246"/>
      <c r="FN126" s="246"/>
      <c r="FO126" s="246"/>
      <c r="FP126" s="246"/>
      <c r="FQ126" s="246"/>
      <c r="FR126" s="246"/>
      <c r="FS126" s="246"/>
      <c r="FT126" s="246"/>
      <c r="FU126" s="246"/>
      <c r="FV126" s="246"/>
      <c r="FW126" s="246"/>
      <c r="FX126" s="246"/>
      <c r="FY126" s="246"/>
      <c r="FZ126" s="246"/>
      <c r="GA126" s="246"/>
      <c r="GB126" s="246"/>
      <c r="GC126" s="246"/>
      <c r="GD126" s="246"/>
      <c r="GE126" s="246"/>
      <c r="GF126" s="246"/>
      <c r="GG126" s="246"/>
      <c r="GH126" s="246"/>
      <c r="GI126" s="246"/>
      <c r="GJ126" s="246"/>
      <c r="GK126" s="246"/>
      <c r="GL126" s="246"/>
      <c r="GM126" s="246"/>
      <c r="GN126" s="246"/>
      <c r="GO126" s="246"/>
      <c r="GP126" s="246"/>
      <c r="GQ126" s="246"/>
      <c r="GR126" s="246"/>
      <c r="GS126" s="246"/>
      <c r="GT126" s="246"/>
      <c r="GU126" s="246"/>
      <c r="GV126" s="246"/>
      <c r="GW126" s="246"/>
      <c r="GX126" s="246"/>
      <c r="GY126" s="246"/>
      <c r="GZ126" s="246"/>
      <c r="HA126" s="246"/>
      <c r="HB126" s="246"/>
      <c r="HC126" s="246"/>
      <c r="HD126" s="246"/>
      <c r="HE126" s="246"/>
      <c r="HF126" s="246"/>
      <c r="HG126" s="246"/>
      <c r="HH126" s="246"/>
      <c r="HI126" s="246"/>
      <c r="HJ126" s="246"/>
      <c r="HK126" s="246"/>
      <c r="HL126" s="246"/>
      <c r="HM126" s="246"/>
      <c r="HN126" s="246"/>
      <c r="HO126" s="246"/>
      <c r="HP126" s="246"/>
      <c r="HQ126" s="246"/>
      <c r="HR126" s="246"/>
      <c r="HS126" s="246"/>
      <c r="HT126" s="246"/>
      <c r="HU126" s="246"/>
      <c r="HV126" s="246"/>
      <c r="HW126" s="246"/>
      <c r="HX126" s="246"/>
      <c r="HY126" s="246"/>
      <c r="HZ126" s="246"/>
      <c r="IA126" s="246"/>
      <c r="IB126" s="246"/>
      <c r="IC126" s="246"/>
      <c r="ID126" s="246"/>
      <c r="IE126" s="246"/>
      <c r="IF126" s="246"/>
      <c r="IG126" s="246"/>
      <c r="IH126" s="246"/>
      <c r="II126" s="246"/>
      <c r="IJ126" s="246"/>
      <c r="IK126" s="246"/>
      <c r="IL126" s="246"/>
      <c r="IM126" s="246"/>
      <c r="IN126" s="246"/>
      <c r="IO126" s="246"/>
      <c r="IP126" s="246"/>
      <c r="IQ126" s="246"/>
      <c r="IR126" s="246"/>
      <c r="IS126" s="246"/>
      <c r="IT126" s="246"/>
      <c r="IU126" s="246"/>
      <c r="IV126" s="246"/>
    </row>
    <row r="127" spans="1:256" s="137" customFormat="1" ht="13.5" customHeight="1">
      <c r="A127" s="238"/>
      <c r="B127" s="239"/>
      <c r="C127" s="239"/>
      <c r="D127" s="240" t="s">
        <v>161</v>
      </c>
      <c r="E127" s="239"/>
      <c r="F127" s="241">
        <f>((7.18*3.02)*0.75)*0.9</f>
        <v>14.636429999999999</v>
      </c>
      <c r="G127" s="149"/>
      <c r="H127" s="242"/>
      <c r="I127" s="243"/>
      <c r="J127" s="244"/>
      <c r="K127" s="245"/>
      <c r="L127" s="246"/>
      <c r="M127" s="246"/>
      <c r="N127" s="246"/>
      <c r="O127" s="246"/>
      <c r="P127" s="246"/>
      <c r="Q127" s="246"/>
      <c r="R127" s="246"/>
      <c r="S127" s="246"/>
      <c r="T127" s="246"/>
      <c r="U127" s="246"/>
      <c r="V127" s="246"/>
      <c r="W127" s="246"/>
      <c r="X127" s="246"/>
      <c r="Y127" s="246"/>
      <c r="Z127" s="246"/>
      <c r="AA127" s="246"/>
      <c r="AB127" s="246"/>
      <c r="AC127" s="246"/>
      <c r="AD127" s="246"/>
      <c r="AE127" s="246"/>
      <c r="AF127" s="246"/>
      <c r="AG127" s="246"/>
      <c r="AH127" s="246"/>
      <c r="AI127" s="246"/>
      <c r="AJ127" s="246"/>
      <c r="AK127" s="246"/>
      <c r="AL127" s="246"/>
      <c r="AM127" s="246"/>
      <c r="AN127" s="246"/>
      <c r="AO127" s="246"/>
      <c r="AP127" s="246"/>
      <c r="AQ127" s="246"/>
      <c r="AR127" s="246"/>
      <c r="AS127" s="246"/>
      <c r="AT127" s="246"/>
      <c r="AU127" s="246"/>
      <c r="AV127" s="246"/>
      <c r="AW127" s="246"/>
      <c r="AX127" s="246"/>
      <c r="AY127" s="246"/>
      <c r="AZ127" s="246"/>
      <c r="BA127" s="246"/>
      <c r="BB127" s="246"/>
      <c r="BC127" s="246"/>
      <c r="BD127" s="246"/>
      <c r="BE127" s="246"/>
      <c r="BF127" s="246"/>
      <c r="BG127" s="246"/>
      <c r="BH127" s="246"/>
      <c r="BI127" s="246"/>
      <c r="BJ127" s="246"/>
      <c r="BK127" s="246"/>
      <c r="BL127" s="246"/>
      <c r="BM127" s="246"/>
      <c r="BN127" s="246"/>
      <c r="BO127" s="246"/>
      <c r="BP127" s="246"/>
      <c r="BQ127" s="246"/>
      <c r="BR127" s="246"/>
      <c r="BS127" s="246"/>
      <c r="BT127" s="246"/>
      <c r="BU127" s="246"/>
      <c r="BV127" s="246"/>
      <c r="BW127" s="246"/>
      <c r="BX127" s="246"/>
      <c r="BY127" s="246"/>
      <c r="BZ127" s="246"/>
      <c r="CA127" s="246"/>
      <c r="CB127" s="246"/>
      <c r="CC127" s="246"/>
      <c r="CD127" s="246"/>
      <c r="CE127" s="246"/>
      <c r="CF127" s="246"/>
      <c r="CG127" s="246"/>
      <c r="CH127" s="246"/>
      <c r="CI127" s="246"/>
      <c r="CJ127" s="246"/>
      <c r="CK127" s="246"/>
      <c r="CL127" s="246"/>
      <c r="CM127" s="246"/>
      <c r="CN127" s="246"/>
      <c r="CO127" s="246"/>
      <c r="CP127" s="246"/>
      <c r="CQ127" s="246"/>
      <c r="CR127" s="246"/>
      <c r="CS127" s="246"/>
      <c r="CT127" s="246"/>
      <c r="CU127" s="246"/>
      <c r="CV127" s="246"/>
      <c r="CW127" s="246"/>
      <c r="CX127" s="246"/>
      <c r="CY127" s="246"/>
      <c r="CZ127" s="246"/>
      <c r="DA127" s="246"/>
      <c r="DB127" s="246"/>
      <c r="DC127" s="246"/>
      <c r="DD127" s="246"/>
      <c r="DE127" s="246"/>
      <c r="DF127" s="246"/>
      <c r="DG127" s="246"/>
      <c r="DH127" s="246"/>
      <c r="DI127" s="246"/>
      <c r="DJ127" s="246"/>
      <c r="DK127" s="246"/>
      <c r="DL127" s="246"/>
      <c r="DM127" s="246"/>
      <c r="DN127" s="246"/>
      <c r="DO127" s="246"/>
      <c r="DP127" s="246"/>
      <c r="DQ127" s="246"/>
      <c r="DR127" s="246"/>
      <c r="DS127" s="246"/>
      <c r="DT127" s="246"/>
      <c r="DU127" s="246"/>
      <c r="DV127" s="246"/>
      <c r="DW127" s="246"/>
      <c r="DX127" s="246"/>
      <c r="DY127" s="246"/>
      <c r="DZ127" s="246"/>
      <c r="EA127" s="246"/>
      <c r="EB127" s="246"/>
      <c r="EC127" s="246"/>
      <c r="ED127" s="246"/>
      <c r="EE127" s="246"/>
      <c r="EF127" s="246"/>
      <c r="EG127" s="246"/>
      <c r="EH127" s="246"/>
      <c r="EI127" s="246"/>
      <c r="EJ127" s="246"/>
      <c r="EK127" s="246"/>
      <c r="EL127" s="246"/>
      <c r="EM127" s="246"/>
      <c r="EN127" s="246"/>
      <c r="EO127" s="246"/>
      <c r="EP127" s="246"/>
      <c r="EQ127" s="246"/>
      <c r="ER127" s="246"/>
      <c r="ES127" s="246"/>
      <c r="ET127" s="246"/>
      <c r="EU127" s="246"/>
      <c r="EV127" s="246"/>
      <c r="EW127" s="246"/>
      <c r="EX127" s="246"/>
      <c r="EY127" s="246"/>
      <c r="EZ127" s="246"/>
      <c r="FA127" s="246"/>
      <c r="FB127" s="246"/>
      <c r="FC127" s="246"/>
      <c r="FD127" s="246"/>
      <c r="FE127" s="246"/>
      <c r="FF127" s="246"/>
      <c r="FG127" s="246"/>
      <c r="FH127" s="246"/>
      <c r="FI127" s="246"/>
      <c r="FJ127" s="246"/>
      <c r="FK127" s="246"/>
      <c r="FL127" s="246"/>
      <c r="FM127" s="246"/>
      <c r="FN127" s="246"/>
      <c r="FO127" s="246"/>
      <c r="FP127" s="246"/>
      <c r="FQ127" s="246"/>
      <c r="FR127" s="246"/>
      <c r="FS127" s="246"/>
      <c r="FT127" s="246"/>
      <c r="FU127" s="246"/>
      <c r="FV127" s="246"/>
      <c r="FW127" s="246"/>
      <c r="FX127" s="246"/>
      <c r="FY127" s="246"/>
      <c r="FZ127" s="246"/>
      <c r="GA127" s="246"/>
      <c r="GB127" s="246"/>
      <c r="GC127" s="246"/>
      <c r="GD127" s="246"/>
      <c r="GE127" s="246"/>
      <c r="GF127" s="246"/>
      <c r="GG127" s="246"/>
      <c r="GH127" s="246"/>
      <c r="GI127" s="246"/>
      <c r="GJ127" s="246"/>
      <c r="GK127" s="246"/>
      <c r="GL127" s="246"/>
      <c r="GM127" s="246"/>
      <c r="GN127" s="246"/>
      <c r="GO127" s="246"/>
      <c r="GP127" s="246"/>
      <c r="GQ127" s="246"/>
      <c r="GR127" s="246"/>
      <c r="GS127" s="246"/>
      <c r="GT127" s="246"/>
      <c r="GU127" s="246"/>
      <c r="GV127" s="246"/>
      <c r="GW127" s="246"/>
      <c r="GX127" s="246"/>
      <c r="GY127" s="246"/>
      <c r="GZ127" s="246"/>
      <c r="HA127" s="246"/>
      <c r="HB127" s="246"/>
      <c r="HC127" s="246"/>
      <c r="HD127" s="246"/>
      <c r="HE127" s="246"/>
      <c r="HF127" s="246"/>
      <c r="HG127" s="246"/>
      <c r="HH127" s="246"/>
      <c r="HI127" s="246"/>
      <c r="HJ127" s="246"/>
      <c r="HK127" s="246"/>
      <c r="HL127" s="246"/>
      <c r="HM127" s="246"/>
      <c r="HN127" s="246"/>
      <c r="HO127" s="246"/>
      <c r="HP127" s="246"/>
      <c r="HQ127" s="246"/>
      <c r="HR127" s="246"/>
      <c r="HS127" s="246"/>
      <c r="HT127" s="246"/>
      <c r="HU127" s="246"/>
      <c r="HV127" s="246"/>
      <c r="HW127" s="246"/>
      <c r="HX127" s="246"/>
      <c r="HY127" s="246"/>
      <c r="HZ127" s="246"/>
      <c r="IA127" s="246"/>
      <c r="IB127" s="246"/>
      <c r="IC127" s="246"/>
      <c r="ID127" s="246"/>
      <c r="IE127" s="246"/>
      <c r="IF127" s="246"/>
      <c r="IG127" s="246"/>
      <c r="IH127" s="246"/>
      <c r="II127" s="246"/>
      <c r="IJ127" s="246"/>
      <c r="IK127" s="246"/>
      <c r="IL127" s="246"/>
      <c r="IM127" s="246"/>
      <c r="IN127" s="246"/>
      <c r="IO127" s="246"/>
      <c r="IP127" s="246"/>
      <c r="IQ127" s="246"/>
      <c r="IR127" s="246"/>
      <c r="IS127" s="246"/>
      <c r="IT127" s="246"/>
      <c r="IU127" s="246"/>
      <c r="IV127" s="246"/>
    </row>
    <row r="128" spans="1:256" s="137" customFormat="1" ht="13.5" customHeight="1">
      <c r="A128" s="238"/>
      <c r="B128" s="239"/>
      <c r="C128" s="239"/>
      <c r="D128" s="240" t="s">
        <v>162</v>
      </c>
      <c r="E128" s="239"/>
      <c r="F128" s="241">
        <f>(((7.6*3.5)-(7.18*3.02))*0.75)*0.9</f>
        <v>3.3185699999999998</v>
      </c>
      <c r="G128" s="149"/>
      <c r="H128" s="242"/>
      <c r="I128" s="243"/>
      <c r="J128" s="244"/>
      <c r="K128" s="245"/>
      <c r="L128" s="246"/>
      <c r="M128" s="246"/>
      <c r="N128" s="246"/>
      <c r="O128" s="246"/>
      <c r="P128" s="246"/>
      <c r="Q128" s="246"/>
      <c r="R128" s="246"/>
      <c r="S128" s="246"/>
      <c r="T128" s="246"/>
      <c r="U128" s="246"/>
      <c r="V128" s="246"/>
      <c r="W128" s="246"/>
      <c r="X128" s="246"/>
      <c r="Y128" s="246"/>
      <c r="Z128" s="246"/>
      <c r="AA128" s="246"/>
      <c r="AB128" s="246"/>
      <c r="AC128" s="246"/>
      <c r="AD128" s="246"/>
      <c r="AE128" s="246"/>
      <c r="AF128" s="246"/>
      <c r="AG128" s="246"/>
      <c r="AH128" s="246"/>
      <c r="AI128" s="246"/>
      <c r="AJ128" s="246"/>
      <c r="AK128" s="246"/>
      <c r="AL128" s="246"/>
      <c r="AM128" s="246"/>
      <c r="AN128" s="246"/>
      <c r="AO128" s="246"/>
      <c r="AP128" s="246"/>
      <c r="AQ128" s="246"/>
      <c r="AR128" s="246"/>
      <c r="AS128" s="246"/>
      <c r="AT128" s="246"/>
      <c r="AU128" s="246"/>
      <c r="AV128" s="246"/>
      <c r="AW128" s="246"/>
      <c r="AX128" s="246"/>
      <c r="AY128" s="246"/>
      <c r="AZ128" s="246"/>
      <c r="BA128" s="246"/>
      <c r="BB128" s="246"/>
      <c r="BC128" s="246"/>
      <c r="BD128" s="246"/>
      <c r="BE128" s="246"/>
      <c r="BF128" s="246"/>
      <c r="BG128" s="246"/>
      <c r="BH128" s="246"/>
      <c r="BI128" s="246"/>
      <c r="BJ128" s="246"/>
      <c r="BK128" s="246"/>
      <c r="BL128" s="246"/>
      <c r="BM128" s="246"/>
      <c r="BN128" s="246"/>
      <c r="BO128" s="246"/>
      <c r="BP128" s="246"/>
      <c r="BQ128" s="246"/>
      <c r="BR128" s="246"/>
      <c r="BS128" s="246"/>
      <c r="BT128" s="246"/>
      <c r="BU128" s="246"/>
      <c r="BV128" s="246"/>
      <c r="BW128" s="246"/>
      <c r="BX128" s="246"/>
      <c r="BY128" s="246"/>
      <c r="BZ128" s="246"/>
      <c r="CA128" s="246"/>
      <c r="CB128" s="246"/>
      <c r="CC128" s="246"/>
      <c r="CD128" s="246"/>
      <c r="CE128" s="246"/>
      <c r="CF128" s="246"/>
      <c r="CG128" s="246"/>
      <c r="CH128" s="246"/>
      <c r="CI128" s="246"/>
      <c r="CJ128" s="246"/>
      <c r="CK128" s="246"/>
      <c r="CL128" s="246"/>
      <c r="CM128" s="246"/>
      <c r="CN128" s="246"/>
      <c r="CO128" s="246"/>
      <c r="CP128" s="246"/>
      <c r="CQ128" s="246"/>
      <c r="CR128" s="246"/>
      <c r="CS128" s="246"/>
      <c r="CT128" s="246"/>
      <c r="CU128" s="246"/>
      <c r="CV128" s="246"/>
      <c r="CW128" s="246"/>
      <c r="CX128" s="246"/>
      <c r="CY128" s="246"/>
      <c r="CZ128" s="246"/>
      <c r="DA128" s="246"/>
      <c r="DB128" s="246"/>
      <c r="DC128" s="246"/>
      <c r="DD128" s="246"/>
      <c r="DE128" s="246"/>
      <c r="DF128" s="246"/>
      <c r="DG128" s="246"/>
      <c r="DH128" s="246"/>
      <c r="DI128" s="246"/>
      <c r="DJ128" s="246"/>
      <c r="DK128" s="246"/>
      <c r="DL128" s="246"/>
      <c r="DM128" s="246"/>
      <c r="DN128" s="246"/>
      <c r="DO128" s="246"/>
      <c r="DP128" s="246"/>
      <c r="DQ128" s="246"/>
      <c r="DR128" s="246"/>
      <c r="DS128" s="246"/>
      <c r="DT128" s="246"/>
      <c r="DU128" s="246"/>
      <c r="DV128" s="246"/>
      <c r="DW128" s="246"/>
      <c r="DX128" s="246"/>
      <c r="DY128" s="246"/>
      <c r="DZ128" s="246"/>
      <c r="EA128" s="246"/>
      <c r="EB128" s="246"/>
      <c r="EC128" s="246"/>
      <c r="ED128" s="246"/>
      <c r="EE128" s="246"/>
      <c r="EF128" s="246"/>
      <c r="EG128" s="246"/>
      <c r="EH128" s="246"/>
      <c r="EI128" s="246"/>
      <c r="EJ128" s="246"/>
      <c r="EK128" s="246"/>
      <c r="EL128" s="246"/>
      <c r="EM128" s="246"/>
      <c r="EN128" s="246"/>
      <c r="EO128" s="246"/>
      <c r="EP128" s="246"/>
      <c r="EQ128" s="246"/>
      <c r="ER128" s="246"/>
      <c r="ES128" s="246"/>
      <c r="ET128" s="246"/>
      <c r="EU128" s="246"/>
      <c r="EV128" s="246"/>
      <c r="EW128" s="246"/>
      <c r="EX128" s="246"/>
      <c r="EY128" s="246"/>
      <c r="EZ128" s="246"/>
      <c r="FA128" s="246"/>
      <c r="FB128" s="246"/>
      <c r="FC128" s="246"/>
      <c r="FD128" s="246"/>
      <c r="FE128" s="246"/>
      <c r="FF128" s="246"/>
      <c r="FG128" s="246"/>
      <c r="FH128" s="246"/>
      <c r="FI128" s="246"/>
      <c r="FJ128" s="246"/>
      <c r="FK128" s="246"/>
      <c r="FL128" s="246"/>
      <c r="FM128" s="246"/>
      <c r="FN128" s="246"/>
      <c r="FO128" s="246"/>
      <c r="FP128" s="246"/>
      <c r="FQ128" s="246"/>
      <c r="FR128" s="246"/>
      <c r="FS128" s="246"/>
      <c r="FT128" s="246"/>
      <c r="FU128" s="246"/>
      <c r="FV128" s="246"/>
      <c r="FW128" s="246"/>
      <c r="FX128" s="246"/>
      <c r="FY128" s="246"/>
      <c r="FZ128" s="246"/>
      <c r="GA128" s="246"/>
      <c r="GB128" s="246"/>
      <c r="GC128" s="246"/>
      <c r="GD128" s="246"/>
      <c r="GE128" s="246"/>
      <c r="GF128" s="246"/>
      <c r="GG128" s="246"/>
      <c r="GH128" s="246"/>
      <c r="GI128" s="246"/>
      <c r="GJ128" s="246"/>
      <c r="GK128" s="246"/>
      <c r="GL128" s="246"/>
      <c r="GM128" s="246"/>
      <c r="GN128" s="246"/>
      <c r="GO128" s="246"/>
      <c r="GP128" s="246"/>
      <c r="GQ128" s="246"/>
      <c r="GR128" s="246"/>
      <c r="GS128" s="246"/>
      <c r="GT128" s="246"/>
      <c r="GU128" s="246"/>
      <c r="GV128" s="246"/>
      <c r="GW128" s="246"/>
      <c r="GX128" s="246"/>
      <c r="GY128" s="246"/>
      <c r="GZ128" s="246"/>
      <c r="HA128" s="246"/>
      <c r="HB128" s="246"/>
      <c r="HC128" s="246"/>
      <c r="HD128" s="246"/>
      <c r="HE128" s="246"/>
      <c r="HF128" s="246"/>
      <c r="HG128" s="246"/>
      <c r="HH128" s="246"/>
      <c r="HI128" s="246"/>
      <c r="HJ128" s="246"/>
      <c r="HK128" s="246"/>
      <c r="HL128" s="246"/>
      <c r="HM128" s="246"/>
      <c r="HN128" s="246"/>
      <c r="HO128" s="246"/>
      <c r="HP128" s="246"/>
      <c r="HQ128" s="246"/>
      <c r="HR128" s="246"/>
      <c r="HS128" s="246"/>
      <c r="HT128" s="246"/>
      <c r="HU128" s="246"/>
      <c r="HV128" s="246"/>
      <c r="HW128" s="246"/>
      <c r="HX128" s="246"/>
      <c r="HY128" s="246"/>
      <c r="HZ128" s="246"/>
      <c r="IA128" s="246"/>
      <c r="IB128" s="246"/>
      <c r="IC128" s="246"/>
      <c r="ID128" s="246"/>
      <c r="IE128" s="246"/>
      <c r="IF128" s="246"/>
      <c r="IG128" s="246"/>
      <c r="IH128" s="246"/>
      <c r="II128" s="246"/>
      <c r="IJ128" s="246"/>
      <c r="IK128" s="246"/>
      <c r="IL128" s="246"/>
      <c r="IM128" s="246"/>
      <c r="IN128" s="246"/>
      <c r="IO128" s="246"/>
      <c r="IP128" s="246"/>
      <c r="IQ128" s="246"/>
      <c r="IR128" s="246"/>
      <c r="IS128" s="246"/>
      <c r="IT128" s="246"/>
      <c r="IU128" s="246"/>
      <c r="IV128" s="246"/>
    </row>
    <row r="129" spans="1:256" s="137" customFormat="1" ht="13.5" customHeight="1">
      <c r="A129" s="238"/>
      <c r="B129" s="239"/>
      <c r="C129" s="239"/>
      <c r="D129" s="240" t="s">
        <v>163</v>
      </c>
      <c r="E129" s="239"/>
      <c r="F129" s="241">
        <f>((7.18*3.02)*0.15)*0.9</f>
        <v>2.9272860000000001</v>
      </c>
      <c r="G129" s="149"/>
      <c r="H129" s="242"/>
      <c r="I129" s="243"/>
      <c r="J129" s="244"/>
      <c r="K129" s="245"/>
      <c r="L129" s="246"/>
      <c r="M129" s="246"/>
      <c r="N129" s="246"/>
      <c r="O129" s="246"/>
      <c r="P129" s="246"/>
      <c r="Q129" s="246"/>
      <c r="R129" s="246"/>
      <c r="S129" s="246"/>
      <c r="T129" s="246"/>
      <c r="U129" s="246"/>
      <c r="V129" s="246"/>
      <c r="W129" s="246"/>
      <c r="X129" s="246"/>
      <c r="Y129" s="246"/>
      <c r="Z129" s="246"/>
      <c r="AA129" s="246"/>
      <c r="AB129" s="246"/>
      <c r="AC129" s="246"/>
      <c r="AD129" s="246"/>
      <c r="AE129" s="246"/>
      <c r="AF129" s="246"/>
      <c r="AG129" s="246"/>
      <c r="AH129" s="246"/>
      <c r="AI129" s="246"/>
      <c r="AJ129" s="246"/>
      <c r="AK129" s="246"/>
      <c r="AL129" s="246"/>
      <c r="AM129" s="246"/>
      <c r="AN129" s="246"/>
      <c r="AO129" s="246"/>
      <c r="AP129" s="246"/>
      <c r="AQ129" s="246"/>
      <c r="AR129" s="246"/>
      <c r="AS129" s="246"/>
      <c r="AT129" s="246"/>
      <c r="AU129" s="246"/>
      <c r="AV129" s="246"/>
      <c r="AW129" s="246"/>
      <c r="AX129" s="246"/>
      <c r="AY129" s="246"/>
      <c r="AZ129" s="246"/>
      <c r="BA129" s="246"/>
      <c r="BB129" s="246"/>
      <c r="BC129" s="246"/>
      <c r="BD129" s="246"/>
      <c r="BE129" s="246"/>
      <c r="BF129" s="246"/>
      <c r="BG129" s="246"/>
      <c r="BH129" s="246"/>
      <c r="BI129" s="246"/>
      <c r="BJ129" s="246"/>
      <c r="BK129" s="246"/>
      <c r="BL129" s="246"/>
      <c r="BM129" s="246"/>
      <c r="BN129" s="246"/>
      <c r="BO129" s="246"/>
      <c r="BP129" s="246"/>
      <c r="BQ129" s="246"/>
      <c r="BR129" s="246"/>
      <c r="BS129" s="246"/>
      <c r="BT129" s="246"/>
      <c r="BU129" s="246"/>
      <c r="BV129" s="246"/>
      <c r="BW129" s="246"/>
      <c r="BX129" s="246"/>
      <c r="BY129" s="246"/>
      <c r="BZ129" s="246"/>
      <c r="CA129" s="246"/>
      <c r="CB129" s="246"/>
      <c r="CC129" s="246"/>
      <c r="CD129" s="246"/>
      <c r="CE129" s="246"/>
      <c r="CF129" s="246"/>
      <c r="CG129" s="246"/>
      <c r="CH129" s="246"/>
      <c r="CI129" s="246"/>
      <c r="CJ129" s="246"/>
      <c r="CK129" s="246"/>
      <c r="CL129" s="246"/>
      <c r="CM129" s="246"/>
      <c r="CN129" s="246"/>
      <c r="CO129" s="246"/>
      <c r="CP129" s="246"/>
      <c r="CQ129" s="246"/>
      <c r="CR129" s="246"/>
      <c r="CS129" s="246"/>
      <c r="CT129" s="246"/>
      <c r="CU129" s="246"/>
      <c r="CV129" s="246"/>
      <c r="CW129" s="246"/>
      <c r="CX129" s="246"/>
      <c r="CY129" s="246"/>
      <c r="CZ129" s="246"/>
      <c r="DA129" s="246"/>
      <c r="DB129" s="246"/>
      <c r="DC129" s="246"/>
      <c r="DD129" s="246"/>
      <c r="DE129" s="246"/>
      <c r="DF129" s="246"/>
      <c r="DG129" s="246"/>
      <c r="DH129" s="246"/>
      <c r="DI129" s="246"/>
      <c r="DJ129" s="246"/>
      <c r="DK129" s="246"/>
      <c r="DL129" s="246"/>
      <c r="DM129" s="246"/>
      <c r="DN129" s="246"/>
      <c r="DO129" s="246"/>
      <c r="DP129" s="246"/>
      <c r="DQ129" s="246"/>
      <c r="DR129" s="246"/>
      <c r="DS129" s="246"/>
      <c r="DT129" s="246"/>
      <c r="DU129" s="246"/>
      <c r="DV129" s="246"/>
      <c r="DW129" s="246"/>
      <c r="DX129" s="246"/>
      <c r="DY129" s="246"/>
      <c r="DZ129" s="246"/>
      <c r="EA129" s="246"/>
      <c r="EB129" s="246"/>
      <c r="EC129" s="246"/>
      <c r="ED129" s="246"/>
      <c r="EE129" s="246"/>
      <c r="EF129" s="246"/>
      <c r="EG129" s="246"/>
      <c r="EH129" s="246"/>
      <c r="EI129" s="246"/>
      <c r="EJ129" s="246"/>
      <c r="EK129" s="246"/>
      <c r="EL129" s="246"/>
      <c r="EM129" s="246"/>
      <c r="EN129" s="246"/>
      <c r="EO129" s="246"/>
      <c r="EP129" s="246"/>
      <c r="EQ129" s="246"/>
      <c r="ER129" s="246"/>
      <c r="ES129" s="246"/>
      <c r="ET129" s="246"/>
      <c r="EU129" s="246"/>
      <c r="EV129" s="246"/>
      <c r="EW129" s="246"/>
      <c r="EX129" s="246"/>
      <c r="EY129" s="246"/>
      <c r="EZ129" s="246"/>
      <c r="FA129" s="246"/>
      <c r="FB129" s="246"/>
      <c r="FC129" s="246"/>
      <c r="FD129" s="246"/>
      <c r="FE129" s="246"/>
      <c r="FF129" s="246"/>
      <c r="FG129" s="246"/>
      <c r="FH129" s="246"/>
      <c r="FI129" s="246"/>
      <c r="FJ129" s="246"/>
      <c r="FK129" s="246"/>
      <c r="FL129" s="246"/>
      <c r="FM129" s="246"/>
      <c r="FN129" s="246"/>
      <c r="FO129" s="246"/>
      <c r="FP129" s="246"/>
      <c r="FQ129" s="246"/>
      <c r="FR129" s="246"/>
      <c r="FS129" s="246"/>
      <c r="FT129" s="246"/>
      <c r="FU129" s="246"/>
      <c r="FV129" s="246"/>
      <c r="FW129" s="246"/>
      <c r="FX129" s="246"/>
      <c r="FY129" s="246"/>
      <c r="FZ129" s="246"/>
      <c r="GA129" s="246"/>
      <c r="GB129" s="246"/>
      <c r="GC129" s="246"/>
      <c r="GD129" s="246"/>
      <c r="GE129" s="246"/>
      <c r="GF129" s="246"/>
      <c r="GG129" s="246"/>
      <c r="GH129" s="246"/>
      <c r="GI129" s="246"/>
      <c r="GJ129" s="246"/>
      <c r="GK129" s="246"/>
      <c r="GL129" s="246"/>
      <c r="GM129" s="246"/>
      <c r="GN129" s="246"/>
      <c r="GO129" s="246"/>
      <c r="GP129" s="246"/>
      <c r="GQ129" s="246"/>
      <c r="GR129" s="246"/>
      <c r="GS129" s="246"/>
      <c r="GT129" s="246"/>
      <c r="GU129" s="246"/>
      <c r="GV129" s="246"/>
      <c r="GW129" s="246"/>
      <c r="GX129" s="246"/>
      <c r="GY129" s="246"/>
      <c r="GZ129" s="246"/>
      <c r="HA129" s="246"/>
      <c r="HB129" s="246"/>
      <c r="HC129" s="246"/>
      <c r="HD129" s="246"/>
      <c r="HE129" s="246"/>
      <c r="HF129" s="246"/>
      <c r="HG129" s="246"/>
      <c r="HH129" s="246"/>
      <c r="HI129" s="246"/>
      <c r="HJ129" s="246"/>
      <c r="HK129" s="246"/>
      <c r="HL129" s="246"/>
      <c r="HM129" s="246"/>
      <c r="HN129" s="246"/>
      <c r="HO129" s="246"/>
      <c r="HP129" s="246"/>
      <c r="HQ129" s="246"/>
      <c r="HR129" s="246"/>
      <c r="HS129" s="246"/>
      <c r="HT129" s="246"/>
      <c r="HU129" s="246"/>
      <c r="HV129" s="246"/>
      <c r="HW129" s="246"/>
      <c r="HX129" s="246"/>
      <c r="HY129" s="246"/>
      <c r="HZ129" s="246"/>
      <c r="IA129" s="246"/>
      <c r="IB129" s="246"/>
      <c r="IC129" s="246"/>
      <c r="ID129" s="246"/>
      <c r="IE129" s="246"/>
      <c r="IF129" s="246"/>
      <c r="IG129" s="246"/>
      <c r="IH129" s="246"/>
      <c r="II129" s="246"/>
      <c r="IJ129" s="246"/>
      <c r="IK129" s="246"/>
      <c r="IL129" s="246"/>
      <c r="IM129" s="246"/>
      <c r="IN129" s="246"/>
      <c r="IO129" s="246"/>
      <c r="IP129" s="246"/>
      <c r="IQ129" s="246"/>
      <c r="IR129" s="246"/>
      <c r="IS129" s="246"/>
      <c r="IT129" s="246"/>
      <c r="IU129" s="246"/>
      <c r="IV129" s="246"/>
    </row>
    <row r="130" spans="1:256" s="137" customFormat="1" ht="13.5" customHeight="1">
      <c r="A130" s="238"/>
      <c r="B130" s="239"/>
      <c r="C130" s="239"/>
      <c r="D130" s="240" t="s">
        <v>164</v>
      </c>
      <c r="E130" s="239"/>
      <c r="F130" s="241">
        <f>(((8.18*0.5)*2+(3.02*0.5)*2)*0.23)*0.9</f>
        <v>2.3184</v>
      </c>
      <c r="G130" s="149"/>
      <c r="H130" s="242"/>
      <c r="I130" s="243"/>
      <c r="J130" s="244"/>
      <c r="K130" s="245"/>
      <c r="L130" s="246"/>
      <c r="M130" s="246"/>
      <c r="N130" s="246"/>
      <c r="O130" s="246"/>
      <c r="P130" s="246"/>
      <c r="Q130" s="246"/>
      <c r="R130" s="246"/>
      <c r="S130" s="246"/>
      <c r="T130" s="246"/>
      <c r="U130" s="246"/>
      <c r="V130" s="246"/>
      <c r="W130" s="246"/>
      <c r="X130" s="246"/>
      <c r="Y130" s="246"/>
      <c r="Z130" s="246"/>
      <c r="AA130" s="246"/>
      <c r="AB130" s="246"/>
      <c r="AC130" s="246"/>
      <c r="AD130" s="246"/>
      <c r="AE130" s="246"/>
      <c r="AF130" s="246"/>
      <c r="AG130" s="246"/>
      <c r="AH130" s="246"/>
      <c r="AI130" s="246"/>
      <c r="AJ130" s="246"/>
      <c r="AK130" s="246"/>
      <c r="AL130" s="246"/>
      <c r="AM130" s="246"/>
      <c r="AN130" s="246"/>
      <c r="AO130" s="246"/>
      <c r="AP130" s="246"/>
      <c r="AQ130" s="246"/>
      <c r="AR130" s="246"/>
      <c r="AS130" s="246"/>
      <c r="AT130" s="246"/>
      <c r="AU130" s="246"/>
      <c r="AV130" s="246"/>
      <c r="AW130" s="246"/>
      <c r="AX130" s="246"/>
      <c r="AY130" s="246"/>
      <c r="AZ130" s="246"/>
      <c r="BA130" s="246"/>
      <c r="BB130" s="246"/>
      <c r="BC130" s="246"/>
      <c r="BD130" s="246"/>
      <c r="BE130" s="246"/>
      <c r="BF130" s="246"/>
      <c r="BG130" s="246"/>
      <c r="BH130" s="246"/>
      <c r="BI130" s="246"/>
      <c r="BJ130" s="246"/>
      <c r="BK130" s="246"/>
      <c r="BL130" s="246"/>
      <c r="BM130" s="246"/>
      <c r="BN130" s="246"/>
      <c r="BO130" s="246"/>
      <c r="BP130" s="246"/>
      <c r="BQ130" s="246"/>
      <c r="BR130" s="246"/>
      <c r="BS130" s="246"/>
      <c r="BT130" s="246"/>
      <c r="BU130" s="246"/>
      <c r="BV130" s="246"/>
      <c r="BW130" s="246"/>
      <c r="BX130" s="246"/>
      <c r="BY130" s="246"/>
      <c r="BZ130" s="246"/>
      <c r="CA130" s="246"/>
      <c r="CB130" s="246"/>
      <c r="CC130" s="246"/>
      <c r="CD130" s="246"/>
      <c r="CE130" s="246"/>
      <c r="CF130" s="246"/>
      <c r="CG130" s="246"/>
      <c r="CH130" s="246"/>
      <c r="CI130" s="246"/>
      <c r="CJ130" s="246"/>
      <c r="CK130" s="246"/>
      <c r="CL130" s="246"/>
      <c r="CM130" s="246"/>
      <c r="CN130" s="246"/>
      <c r="CO130" s="246"/>
      <c r="CP130" s="246"/>
      <c r="CQ130" s="246"/>
      <c r="CR130" s="246"/>
      <c r="CS130" s="246"/>
      <c r="CT130" s="246"/>
      <c r="CU130" s="246"/>
      <c r="CV130" s="246"/>
      <c r="CW130" s="246"/>
      <c r="CX130" s="246"/>
      <c r="CY130" s="246"/>
      <c r="CZ130" s="246"/>
      <c r="DA130" s="246"/>
      <c r="DB130" s="246"/>
      <c r="DC130" s="246"/>
      <c r="DD130" s="246"/>
      <c r="DE130" s="246"/>
      <c r="DF130" s="246"/>
      <c r="DG130" s="246"/>
      <c r="DH130" s="246"/>
      <c r="DI130" s="246"/>
      <c r="DJ130" s="246"/>
      <c r="DK130" s="246"/>
      <c r="DL130" s="246"/>
      <c r="DM130" s="246"/>
      <c r="DN130" s="246"/>
      <c r="DO130" s="246"/>
      <c r="DP130" s="246"/>
      <c r="DQ130" s="246"/>
      <c r="DR130" s="246"/>
      <c r="DS130" s="246"/>
      <c r="DT130" s="246"/>
      <c r="DU130" s="246"/>
      <c r="DV130" s="246"/>
      <c r="DW130" s="246"/>
      <c r="DX130" s="246"/>
      <c r="DY130" s="246"/>
      <c r="DZ130" s="246"/>
      <c r="EA130" s="246"/>
      <c r="EB130" s="246"/>
      <c r="EC130" s="246"/>
      <c r="ED130" s="246"/>
      <c r="EE130" s="246"/>
      <c r="EF130" s="246"/>
      <c r="EG130" s="246"/>
      <c r="EH130" s="246"/>
      <c r="EI130" s="246"/>
      <c r="EJ130" s="246"/>
      <c r="EK130" s="246"/>
      <c r="EL130" s="246"/>
      <c r="EM130" s="246"/>
      <c r="EN130" s="246"/>
      <c r="EO130" s="246"/>
      <c r="EP130" s="246"/>
      <c r="EQ130" s="246"/>
      <c r="ER130" s="246"/>
      <c r="ES130" s="246"/>
      <c r="ET130" s="246"/>
      <c r="EU130" s="246"/>
      <c r="EV130" s="246"/>
      <c r="EW130" s="246"/>
      <c r="EX130" s="246"/>
      <c r="EY130" s="246"/>
      <c r="EZ130" s="246"/>
      <c r="FA130" s="246"/>
      <c r="FB130" s="246"/>
      <c r="FC130" s="246"/>
      <c r="FD130" s="246"/>
      <c r="FE130" s="246"/>
      <c r="FF130" s="246"/>
      <c r="FG130" s="246"/>
      <c r="FH130" s="246"/>
      <c r="FI130" s="246"/>
      <c r="FJ130" s="246"/>
      <c r="FK130" s="246"/>
      <c r="FL130" s="246"/>
      <c r="FM130" s="246"/>
      <c r="FN130" s="246"/>
      <c r="FO130" s="246"/>
      <c r="FP130" s="246"/>
      <c r="FQ130" s="246"/>
      <c r="FR130" s="246"/>
      <c r="FS130" s="246"/>
      <c r="FT130" s="246"/>
      <c r="FU130" s="246"/>
      <c r="FV130" s="246"/>
      <c r="FW130" s="246"/>
      <c r="FX130" s="246"/>
      <c r="FY130" s="246"/>
      <c r="FZ130" s="246"/>
      <c r="GA130" s="246"/>
      <c r="GB130" s="246"/>
      <c r="GC130" s="246"/>
      <c r="GD130" s="246"/>
      <c r="GE130" s="246"/>
      <c r="GF130" s="246"/>
      <c r="GG130" s="246"/>
      <c r="GH130" s="246"/>
      <c r="GI130" s="246"/>
      <c r="GJ130" s="246"/>
      <c r="GK130" s="246"/>
      <c r="GL130" s="246"/>
      <c r="GM130" s="246"/>
      <c r="GN130" s="246"/>
      <c r="GO130" s="246"/>
      <c r="GP130" s="246"/>
      <c r="GQ130" s="246"/>
      <c r="GR130" s="246"/>
      <c r="GS130" s="246"/>
      <c r="GT130" s="246"/>
      <c r="GU130" s="246"/>
      <c r="GV130" s="246"/>
      <c r="GW130" s="246"/>
      <c r="GX130" s="246"/>
      <c r="GY130" s="246"/>
      <c r="GZ130" s="246"/>
      <c r="HA130" s="246"/>
      <c r="HB130" s="246"/>
      <c r="HC130" s="246"/>
      <c r="HD130" s="246"/>
      <c r="HE130" s="246"/>
      <c r="HF130" s="246"/>
      <c r="HG130" s="246"/>
      <c r="HH130" s="246"/>
      <c r="HI130" s="246"/>
      <c r="HJ130" s="246"/>
      <c r="HK130" s="246"/>
      <c r="HL130" s="246"/>
      <c r="HM130" s="246"/>
      <c r="HN130" s="246"/>
      <c r="HO130" s="246"/>
      <c r="HP130" s="246"/>
      <c r="HQ130" s="246"/>
      <c r="HR130" s="246"/>
      <c r="HS130" s="246"/>
      <c r="HT130" s="246"/>
      <c r="HU130" s="246"/>
      <c r="HV130" s="246"/>
      <c r="HW130" s="246"/>
      <c r="HX130" s="246"/>
      <c r="HY130" s="246"/>
      <c r="HZ130" s="246"/>
      <c r="IA130" s="246"/>
      <c r="IB130" s="246"/>
      <c r="IC130" s="246"/>
      <c r="ID130" s="246"/>
      <c r="IE130" s="246"/>
      <c r="IF130" s="246"/>
      <c r="IG130" s="246"/>
      <c r="IH130" s="246"/>
      <c r="II130" s="246"/>
      <c r="IJ130" s="246"/>
      <c r="IK130" s="246"/>
      <c r="IL130" s="246"/>
      <c r="IM130" s="246"/>
      <c r="IN130" s="246"/>
      <c r="IO130" s="246"/>
      <c r="IP130" s="246"/>
      <c r="IQ130" s="246"/>
      <c r="IR130" s="246"/>
      <c r="IS130" s="246"/>
      <c r="IT130" s="246"/>
      <c r="IU130" s="246"/>
      <c r="IV130" s="246"/>
    </row>
    <row r="131" spans="1:256" s="274" customFormat="1" ht="27.2" customHeight="1">
      <c r="A131" s="363"/>
      <c r="B131" s="265"/>
      <c r="C131" s="266"/>
      <c r="D131" s="266" t="s">
        <v>165</v>
      </c>
      <c r="E131" s="266"/>
      <c r="F131" s="276"/>
      <c r="G131" s="7"/>
      <c r="H131" s="270"/>
      <c r="I131" s="271"/>
      <c r="J131" s="364"/>
      <c r="K131" s="273"/>
      <c r="U131" s="275"/>
      <c r="W131" s="275"/>
    </row>
    <row r="132" spans="1:256" s="257" customFormat="1" ht="13.5" customHeight="1">
      <c r="A132" s="150">
        <v>32</v>
      </c>
      <c r="B132" s="231" t="s">
        <v>156</v>
      </c>
      <c r="C132" s="231">
        <v>460101113</v>
      </c>
      <c r="D132" s="231" t="s">
        <v>166</v>
      </c>
      <c r="E132" s="231" t="s">
        <v>28</v>
      </c>
      <c r="F132" s="251">
        <f>SUM(F134:F137)</f>
        <v>2.5778539999999999</v>
      </c>
      <c r="G132" s="4"/>
      <c r="H132" s="252">
        <f>F132*G132</f>
        <v>0</v>
      </c>
      <c r="I132" s="253" t="s">
        <v>22</v>
      </c>
      <c r="J132" s="262"/>
      <c r="K132" s="236"/>
      <c r="L132" s="237"/>
      <c r="M132" s="255"/>
      <c r="N132" s="255"/>
      <c r="O132" s="255"/>
      <c r="P132" s="246"/>
      <c r="Q132" s="137"/>
      <c r="R132" s="256"/>
      <c r="S132" s="256"/>
      <c r="T132" s="256"/>
    </row>
    <row r="133" spans="1:256" s="137" customFormat="1" ht="13.5" customHeight="1">
      <c r="A133" s="238"/>
      <c r="B133" s="239"/>
      <c r="C133" s="239"/>
      <c r="D133" s="240" t="s">
        <v>167</v>
      </c>
      <c r="E133" s="239"/>
      <c r="F133" s="241"/>
      <c r="G133" s="149"/>
      <c r="H133" s="242"/>
      <c r="I133" s="243"/>
      <c r="J133" s="244"/>
      <c r="K133" s="245"/>
      <c r="L133" s="246"/>
      <c r="M133" s="246"/>
      <c r="N133" s="246"/>
      <c r="O133" s="246"/>
      <c r="P133" s="246"/>
      <c r="Q133" s="246"/>
      <c r="R133" s="246"/>
      <c r="S133" s="246"/>
      <c r="T133" s="246"/>
      <c r="U133" s="246"/>
      <c r="V133" s="246"/>
      <c r="W133" s="246"/>
      <c r="X133" s="246"/>
      <c r="Y133" s="246"/>
      <c r="Z133" s="246"/>
      <c r="AA133" s="246"/>
      <c r="AB133" s="246"/>
      <c r="AC133" s="246"/>
      <c r="AD133" s="246"/>
      <c r="AE133" s="246"/>
      <c r="AF133" s="246"/>
      <c r="AG133" s="246"/>
      <c r="AH133" s="246"/>
      <c r="AI133" s="246"/>
      <c r="AJ133" s="246"/>
      <c r="AK133" s="246"/>
      <c r="AL133" s="246"/>
      <c r="AM133" s="246"/>
      <c r="AN133" s="246"/>
      <c r="AO133" s="246"/>
      <c r="AP133" s="246"/>
      <c r="AQ133" s="246"/>
      <c r="AR133" s="246"/>
      <c r="AS133" s="246"/>
      <c r="AT133" s="246"/>
      <c r="AU133" s="246"/>
      <c r="AV133" s="246"/>
      <c r="AW133" s="246"/>
      <c r="AX133" s="246"/>
      <c r="AY133" s="246"/>
      <c r="AZ133" s="246"/>
      <c r="BA133" s="246"/>
      <c r="BB133" s="246"/>
      <c r="BC133" s="246"/>
      <c r="BD133" s="246"/>
      <c r="BE133" s="246"/>
      <c r="BF133" s="246"/>
      <c r="BG133" s="246"/>
      <c r="BH133" s="246"/>
      <c r="BI133" s="246"/>
      <c r="BJ133" s="246"/>
      <c r="BK133" s="246"/>
      <c r="BL133" s="246"/>
      <c r="BM133" s="246"/>
      <c r="BN133" s="246"/>
      <c r="BO133" s="246"/>
      <c r="BP133" s="246"/>
      <c r="BQ133" s="246"/>
      <c r="BR133" s="246"/>
      <c r="BS133" s="246"/>
      <c r="BT133" s="246"/>
      <c r="BU133" s="246"/>
      <c r="BV133" s="246"/>
      <c r="BW133" s="246"/>
      <c r="BX133" s="246"/>
      <c r="BY133" s="246"/>
      <c r="BZ133" s="246"/>
      <c r="CA133" s="246"/>
      <c r="CB133" s="246"/>
      <c r="CC133" s="246"/>
      <c r="CD133" s="246"/>
      <c r="CE133" s="246"/>
      <c r="CF133" s="246"/>
      <c r="CG133" s="246"/>
      <c r="CH133" s="246"/>
      <c r="CI133" s="246"/>
      <c r="CJ133" s="246"/>
      <c r="CK133" s="246"/>
      <c r="CL133" s="246"/>
      <c r="CM133" s="246"/>
      <c r="CN133" s="246"/>
      <c r="CO133" s="246"/>
      <c r="CP133" s="246"/>
      <c r="CQ133" s="246"/>
      <c r="CR133" s="246"/>
      <c r="CS133" s="246"/>
      <c r="CT133" s="246"/>
      <c r="CU133" s="246"/>
      <c r="CV133" s="246"/>
      <c r="CW133" s="246"/>
      <c r="CX133" s="246"/>
      <c r="CY133" s="246"/>
      <c r="CZ133" s="246"/>
      <c r="DA133" s="246"/>
      <c r="DB133" s="246"/>
      <c r="DC133" s="246"/>
      <c r="DD133" s="246"/>
      <c r="DE133" s="246"/>
      <c r="DF133" s="246"/>
      <c r="DG133" s="246"/>
      <c r="DH133" s="246"/>
      <c r="DI133" s="246"/>
      <c r="DJ133" s="246"/>
      <c r="DK133" s="246"/>
      <c r="DL133" s="246"/>
      <c r="DM133" s="246"/>
      <c r="DN133" s="246"/>
      <c r="DO133" s="246"/>
      <c r="DP133" s="246"/>
      <c r="DQ133" s="246"/>
      <c r="DR133" s="246"/>
      <c r="DS133" s="246"/>
      <c r="DT133" s="246"/>
      <c r="DU133" s="246"/>
      <c r="DV133" s="246"/>
      <c r="DW133" s="246"/>
      <c r="DX133" s="246"/>
      <c r="DY133" s="246"/>
      <c r="DZ133" s="246"/>
      <c r="EA133" s="246"/>
      <c r="EB133" s="246"/>
      <c r="EC133" s="246"/>
      <c r="ED133" s="246"/>
      <c r="EE133" s="246"/>
      <c r="EF133" s="246"/>
      <c r="EG133" s="246"/>
      <c r="EH133" s="246"/>
      <c r="EI133" s="246"/>
      <c r="EJ133" s="246"/>
      <c r="EK133" s="246"/>
      <c r="EL133" s="246"/>
      <c r="EM133" s="246"/>
      <c r="EN133" s="246"/>
      <c r="EO133" s="246"/>
      <c r="EP133" s="246"/>
      <c r="EQ133" s="246"/>
      <c r="ER133" s="246"/>
      <c r="ES133" s="246"/>
      <c r="ET133" s="246"/>
      <c r="EU133" s="246"/>
      <c r="EV133" s="246"/>
      <c r="EW133" s="246"/>
      <c r="EX133" s="246"/>
      <c r="EY133" s="246"/>
      <c r="EZ133" s="246"/>
      <c r="FA133" s="246"/>
      <c r="FB133" s="246"/>
      <c r="FC133" s="246"/>
      <c r="FD133" s="246"/>
      <c r="FE133" s="246"/>
      <c r="FF133" s="246"/>
      <c r="FG133" s="246"/>
      <c r="FH133" s="246"/>
      <c r="FI133" s="246"/>
      <c r="FJ133" s="246"/>
      <c r="FK133" s="246"/>
      <c r="FL133" s="246"/>
      <c r="FM133" s="246"/>
      <c r="FN133" s="246"/>
      <c r="FO133" s="246"/>
      <c r="FP133" s="246"/>
      <c r="FQ133" s="246"/>
      <c r="FR133" s="246"/>
      <c r="FS133" s="246"/>
      <c r="FT133" s="246"/>
      <c r="FU133" s="246"/>
      <c r="FV133" s="246"/>
      <c r="FW133" s="246"/>
      <c r="FX133" s="246"/>
      <c r="FY133" s="246"/>
      <c r="FZ133" s="246"/>
      <c r="GA133" s="246"/>
      <c r="GB133" s="246"/>
      <c r="GC133" s="246"/>
      <c r="GD133" s="246"/>
      <c r="GE133" s="246"/>
      <c r="GF133" s="246"/>
      <c r="GG133" s="246"/>
      <c r="GH133" s="246"/>
      <c r="GI133" s="246"/>
      <c r="GJ133" s="246"/>
      <c r="GK133" s="246"/>
      <c r="GL133" s="246"/>
      <c r="GM133" s="246"/>
      <c r="GN133" s="246"/>
      <c r="GO133" s="246"/>
      <c r="GP133" s="246"/>
      <c r="GQ133" s="246"/>
      <c r="GR133" s="246"/>
      <c r="GS133" s="246"/>
      <c r="GT133" s="246"/>
      <c r="GU133" s="246"/>
      <c r="GV133" s="246"/>
      <c r="GW133" s="246"/>
      <c r="GX133" s="246"/>
      <c r="GY133" s="246"/>
      <c r="GZ133" s="246"/>
      <c r="HA133" s="246"/>
      <c r="HB133" s="246"/>
      <c r="HC133" s="246"/>
      <c r="HD133" s="246"/>
      <c r="HE133" s="246"/>
      <c r="HF133" s="246"/>
      <c r="HG133" s="246"/>
      <c r="HH133" s="246"/>
      <c r="HI133" s="246"/>
      <c r="HJ133" s="246"/>
      <c r="HK133" s="246"/>
      <c r="HL133" s="246"/>
      <c r="HM133" s="246"/>
      <c r="HN133" s="246"/>
      <c r="HO133" s="246"/>
      <c r="HP133" s="246"/>
      <c r="HQ133" s="246"/>
      <c r="HR133" s="246"/>
      <c r="HS133" s="246"/>
      <c r="HT133" s="246"/>
      <c r="HU133" s="246"/>
      <c r="HV133" s="246"/>
      <c r="HW133" s="246"/>
      <c r="HX133" s="246"/>
      <c r="HY133" s="246"/>
      <c r="HZ133" s="246"/>
      <c r="IA133" s="246"/>
      <c r="IB133" s="246"/>
      <c r="IC133" s="246"/>
      <c r="ID133" s="246"/>
      <c r="IE133" s="246"/>
      <c r="IF133" s="246"/>
      <c r="IG133" s="246"/>
      <c r="IH133" s="246"/>
      <c r="II133" s="246"/>
      <c r="IJ133" s="246"/>
      <c r="IK133" s="246"/>
      <c r="IL133" s="246"/>
      <c r="IM133" s="246"/>
      <c r="IN133" s="246"/>
      <c r="IO133" s="246"/>
      <c r="IP133" s="246"/>
      <c r="IQ133" s="246"/>
      <c r="IR133" s="246"/>
      <c r="IS133" s="246"/>
      <c r="IT133" s="246"/>
      <c r="IU133" s="246"/>
      <c r="IV133" s="246"/>
    </row>
    <row r="134" spans="1:256" s="137" customFormat="1" ht="13.5" customHeight="1">
      <c r="A134" s="238"/>
      <c r="B134" s="239"/>
      <c r="C134" s="239"/>
      <c r="D134" s="240" t="s">
        <v>168</v>
      </c>
      <c r="E134" s="239"/>
      <c r="F134" s="241">
        <f>((7.18*3.02)*0.75)*0.1</f>
        <v>1.6262699999999999</v>
      </c>
      <c r="G134" s="149"/>
      <c r="H134" s="242"/>
      <c r="I134" s="243"/>
      <c r="J134" s="244"/>
      <c r="K134" s="245"/>
      <c r="L134" s="246"/>
      <c r="M134" s="246"/>
      <c r="N134" s="246"/>
      <c r="O134" s="246"/>
      <c r="P134" s="246"/>
      <c r="Q134" s="246"/>
      <c r="R134" s="246"/>
      <c r="S134" s="246"/>
      <c r="T134" s="246"/>
      <c r="U134" s="246"/>
      <c r="V134" s="246"/>
      <c r="W134" s="246"/>
      <c r="X134" s="246"/>
      <c r="Y134" s="246"/>
      <c r="Z134" s="246"/>
      <c r="AA134" s="246"/>
      <c r="AB134" s="246"/>
      <c r="AC134" s="246"/>
      <c r="AD134" s="246"/>
      <c r="AE134" s="246"/>
      <c r="AF134" s="246"/>
      <c r="AG134" s="246"/>
      <c r="AH134" s="246"/>
      <c r="AI134" s="246"/>
      <c r="AJ134" s="246"/>
      <c r="AK134" s="246"/>
      <c r="AL134" s="246"/>
      <c r="AM134" s="246"/>
      <c r="AN134" s="246"/>
      <c r="AO134" s="246"/>
      <c r="AP134" s="246"/>
      <c r="AQ134" s="246"/>
      <c r="AR134" s="246"/>
      <c r="AS134" s="246"/>
      <c r="AT134" s="246"/>
      <c r="AU134" s="246"/>
      <c r="AV134" s="246"/>
      <c r="AW134" s="246"/>
      <c r="AX134" s="246"/>
      <c r="AY134" s="246"/>
      <c r="AZ134" s="246"/>
      <c r="BA134" s="246"/>
      <c r="BB134" s="246"/>
      <c r="BC134" s="246"/>
      <c r="BD134" s="246"/>
      <c r="BE134" s="246"/>
      <c r="BF134" s="246"/>
      <c r="BG134" s="246"/>
      <c r="BH134" s="246"/>
      <c r="BI134" s="246"/>
      <c r="BJ134" s="246"/>
      <c r="BK134" s="246"/>
      <c r="BL134" s="246"/>
      <c r="BM134" s="246"/>
      <c r="BN134" s="246"/>
      <c r="BO134" s="246"/>
      <c r="BP134" s="246"/>
      <c r="BQ134" s="246"/>
      <c r="BR134" s="246"/>
      <c r="BS134" s="246"/>
      <c r="BT134" s="246"/>
      <c r="BU134" s="246"/>
      <c r="BV134" s="246"/>
      <c r="BW134" s="246"/>
      <c r="BX134" s="246"/>
      <c r="BY134" s="246"/>
      <c r="BZ134" s="246"/>
      <c r="CA134" s="246"/>
      <c r="CB134" s="246"/>
      <c r="CC134" s="246"/>
      <c r="CD134" s="246"/>
      <c r="CE134" s="246"/>
      <c r="CF134" s="246"/>
      <c r="CG134" s="246"/>
      <c r="CH134" s="246"/>
      <c r="CI134" s="246"/>
      <c r="CJ134" s="246"/>
      <c r="CK134" s="246"/>
      <c r="CL134" s="246"/>
      <c r="CM134" s="246"/>
      <c r="CN134" s="246"/>
      <c r="CO134" s="246"/>
      <c r="CP134" s="246"/>
      <c r="CQ134" s="246"/>
      <c r="CR134" s="246"/>
      <c r="CS134" s="246"/>
      <c r="CT134" s="246"/>
      <c r="CU134" s="246"/>
      <c r="CV134" s="246"/>
      <c r="CW134" s="246"/>
      <c r="CX134" s="246"/>
      <c r="CY134" s="246"/>
      <c r="CZ134" s="246"/>
      <c r="DA134" s="246"/>
      <c r="DB134" s="246"/>
      <c r="DC134" s="246"/>
      <c r="DD134" s="246"/>
      <c r="DE134" s="246"/>
      <c r="DF134" s="246"/>
      <c r="DG134" s="246"/>
      <c r="DH134" s="246"/>
      <c r="DI134" s="246"/>
      <c r="DJ134" s="246"/>
      <c r="DK134" s="246"/>
      <c r="DL134" s="246"/>
      <c r="DM134" s="246"/>
      <c r="DN134" s="246"/>
      <c r="DO134" s="246"/>
      <c r="DP134" s="246"/>
      <c r="DQ134" s="246"/>
      <c r="DR134" s="246"/>
      <c r="DS134" s="246"/>
      <c r="DT134" s="246"/>
      <c r="DU134" s="246"/>
      <c r="DV134" s="246"/>
      <c r="DW134" s="246"/>
      <c r="DX134" s="246"/>
      <c r="DY134" s="246"/>
      <c r="DZ134" s="246"/>
      <c r="EA134" s="246"/>
      <c r="EB134" s="246"/>
      <c r="EC134" s="246"/>
      <c r="ED134" s="246"/>
      <c r="EE134" s="246"/>
      <c r="EF134" s="246"/>
      <c r="EG134" s="246"/>
      <c r="EH134" s="246"/>
      <c r="EI134" s="246"/>
      <c r="EJ134" s="246"/>
      <c r="EK134" s="246"/>
      <c r="EL134" s="246"/>
      <c r="EM134" s="246"/>
      <c r="EN134" s="246"/>
      <c r="EO134" s="246"/>
      <c r="EP134" s="246"/>
      <c r="EQ134" s="246"/>
      <c r="ER134" s="246"/>
      <c r="ES134" s="246"/>
      <c r="ET134" s="246"/>
      <c r="EU134" s="246"/>
      <c r="EV134" s="246"/>
      <c r="EW134" s="246"/>
      <c r="EX134" s="246"/>
      <c r="EY134" s="246"/>
      <c r="EZ134" s="246"/>
      <c r="FA134" s="246"/>
      <c r="FB134" s="246"/>
      <c r="FC134" s="246"/>
      <c r="FD134" s="246"/>
      <c r="FE134" s="246"/>
      <c r="FF134" s="246"/>
      <c r="FG134" s="246"/>
      <c r="FH134" s="246"/>
      <c r="FI134" s="246"/>
      <c r="FJ134" s="246"/>
      <c r="FK134" s="246"/>
      <c r="FL134" s="246"/>
      <c r="FM134" s="246"/>
      <c r="FN134" s="246"/>
      <c r="FO134" s="246"/>
      <c r="FP134" s="246"/>
      <c r="FQ134" s="246"/>
      <c r="FR134" s="246"/>
      <c r="FS134" s="246"/>
      <c r="FT134" s="246"/>
      <c r="FU134" s="246"/>
      <c r="FV134" s="246"/>
      <c r="FW134" s="246"/>
      <c r="FX134" s="246"/>
      <c r="FY134" s="246"/>
      <c r="FZ134" s="246"/>
      <c r="GA134" s="246"/>
      <c r="GB134" s="246"/>
      <c r="GC134" s="246"/>
      <c r="GD134" s="246"/>
      <c r="GE134" s="246"/>
      <c r="GF134" s="246"/>
      <c r="GG134" s="246"/>
      <c r="GH134" s="246"/>
      <c r="GI134" s="246"/>
      <c r="GJ134" s="246"/>
      <c r="GK134" s="246"/>
      <c r="GL134" s="246"/>
      <c r="GM134" s="246"/>
      <c r="GN134" s="246"/>
      <c r="GO134" s="246"/>
      <c r="GP134" s="246"/>
      <c r="GQ134" s="246"/>
      <c r="GR134" s="246"/>
      <c r="GS134" s="246"/>
      <c r="GT134" s="246"/>
      <c r="GU134" s="246"/>
      <c r="GV134" s="246"/>
      <c r="GW134" s="246"/>
      <c r="GX134" s="246"/>
      <c r="GY134" s="246"/>
      <c r="GZ134" s="246"/>
      <c r="HA134" s="246"/>
      <c r="HB134" s="246"/>
      <c r="HC134" s="246"/>
      <c r="HD134" s="246"/>
      <c r="HE134" s="246"/>
      <c r="HF134" s="246"/>
      <c r="HG134" s="246"/>
      <c r="HH134" s="246"/>
      <c r="HI134" s="246"/>
      <c r="HJ134" s="246"/>
      <c r="HK134" s="246"/>
      <c r="HL134" s="246"/>
      <c r="HM134" s="246"/>
      <c r="HN134" s="246"/>
      <c r="HO134" s="246"/>
      <c r="HP134" s="246"/>
      <c r="HQ134" s="246"/>
      <c r="HR134" s="246"/>
      <c r="HS134" s="246"/>
      <c r="HT134" s="246"/>
      <c r="HU134" s="246"/>
      <c r="HV134" s="246"/>
      <c r="HW134" s="246"/>
      <c r="HX134" s="246"/>
      <c r="HY134" s="246"/>
      <c r="HZ134" s="246"/>
      <c r="IA134" s="246"/>
      <c r="IB134" s="246"/>
      <c r="IC134" s="246"/>
      <c r="ID134" s="246"/>
      <c r="IE134" s="246"/>
      <c r="IF134" s="246"/>
      <c r="IG134" s="246"/>
      <c r="IH134" s="246"/>
      <c r="II134" s="246"/>
      <c r="IJ134" s="246"/>
      <c r="IK134" s="246"/>
      <c r="IL134" s="246"/>
      <c r="IM134" s="246"/>
      <c r="IN134" s="246"/>
      <c r="IO134" s="246"/>
      <c r="IP134" s="246"/>
      <c r="IQ134" s="246"/>
      <c r="IR134" s="246"/>
      <c r="IS134" s="246"/>
      <c r="IT134" s="246"/>
      <c r="IU134" s="246"/>
      <c r="IV134" s="246"/>
    </row>
    <row r="135" spans="1:256" s="137" customFormat="1" ht="13.5" customHeight="1">
      <c r="A135" s="238"/>
      <c r="B135" s="239"/>
      <c r="C135" s="239"/>
      <c r="D135" s="240" t="s">
        <v>169</v>
      </c>
      <c r="E135" s="239"/>
      <c r="F135" s="241">
        <f>(((7.6*3.5)-(7.18*3.02))*0.75)*0.1</f>
        <v>0.36873</v>
      </c>
      <c r="G135" s="149"/>
      <c r="H135" s="242"/>
      <c r="I135" s="243"/>
      <c r="J135" s="244"/>
      <c r="K135" s="245"/>
      <c r="L135" s="246"/>
      <c r="M135" s="246"/>
      <c r="N135" s="246"/>
      <c r="O135" s="246"/>
      <c r="P135" s="246"/>
      <c r="Q135" s="246"/>
      <c r="R135" s="246"/>
      <c r="S135" s="246"/>
      <c r="T135" s="246"/>
      <c r="U135" s="246"/>
      <c r="V135" s="246"/>
      <c r="W135" s="246"/>
      <c r="X135" s="246"/>
      <c r="Y135" s="246"/>
      <c r="Z135" s="246"/>
      <c r="AA135" s="246"/>
      <c r="AB135" s="246"/>
      <c r="AC135" s="246"/>
      <c r="AD135" s="246"/>
      <c r="AE135" s="246"/>
      <c r="AF135" s="246"/>
      <c r="AG135" s="246"/>
      <c r="AH135" s="246"/>
      <c r="AI135" s="246"/>
      <c r="AJ135" s="246"/>
      <c r="AK135" s="246"/>
      <c r="AL135" s="246"/>
      <c r="AM135" s="246"/>
      <c r="AN135" s="246"/>
      <c r="AO135" s="246"/>
      <c r="AP135" s="246"/>
      <c r="AQ135" s="246"/>
      <c r="AR135" s="246"/>
      <c r="AS135" s="246"/>
      <c r="AT135" s="246"/>
      <c r="AU135" s="246"/>
      <c r="AV135" s="246"/>
      <c r="AW135" s="246"/>
      <c r="AX135" s="246"/>
      <c r="AY135" s="246"/>
      <c r="AZ135" s="246"/>
      <c r="BA135" s="246"/>
      <c r="BB135" s="246"/>
      <c r="BC135" s="246"/>
      <c r="BD135" s="246"/>
      <c r="BE135" s="246"/>
      <c r="BF135" s="246"/>
      <c r="BG135" s="246"/>
      <c r="BH135" s="246"/>
      <c r="BI135" s="246"/>
      <c r="BJ135" s="246"/>
      <c r="BK135" s="246"/>
      <c r="BL135" s="246"/>
      <c r="BM135" s="246"/>
      <c r="BN135" s="246"/>
      <c r="BO135" s="246"/>
      <c r="BP135" s="246"/>
      <c r="BQ135" s="246"/>
      <c r="BR135" s="246"/>
      <c r="BS135" s="246"/>
      <c r="BT135" s="246"/>
      <c r="BU135" s="246"/>
      <c r="BV135" s="246"/>
      <c r="BW135" s="246"/>
      <c r="BX135" s="246"/>
      <c r="BY135" s="246"/>
      <c r="BZ135" s="246"/>
      <c r="CA135" s="246"/>
      <c r="CB135" s="246"/>
      <c r="CC135" s="246"/>
      <c r="CD135" s="246"/>
      <c r="CE135" s="246"/>
      <c r="CF135" s="246"/>
      <c r="CG135" s="246"/>
      <c r="CH135" s="246"/>
      <c r="CI135" s="246"/>
      <c r="CJ135" s="246"/>
      <c r="CK135" s="246"/>
      <c r="CL135" s="246"/>
      <c r="CM135" s="246"/>
      <c r="CN135" s="246"/>
      <c r="CO135" s="246"/>
      <c r="CP135" s="246"/>
      <c r="CQ135" s="246"/>
      <c r="CR135" s="246"/>
      <c r="CS135" s="246"/>
      <c r="CT135" s="246"/>
      <c r="CU135" s="246"/>
      <c r="CV135" s="246"/>
      <c r="CW135" s="246"/>
      <c r="CX135" s="246"/>
      <c r="CY135" s="246"/>
      <c r="CZ135" s="246"/>
      <c r="DA135" s="246"/>
      <c r="DB135" s="246"/>
      <c r="DC135" s="246"/>
      <c r="DD135" s="246"/>
      <c r="DE135" s="246"/>
      <c r="DF135" s="246"/>
      <c r="DG135" s="246"/>
      <c r="DH135" s="246"/>
      <c r="DI135" s="246"/>
      <c r="DJ135" s="246"/>
      <c r="DK135" s="246"/>
      <c r="DL135" s="246"/>
      <c r="DM135" s="246"/>
      <c r="DN135" s="246"/>
      <c r="DO135" s="246"/>
      <c r="DP135" s="246"/>
      <c r="DQ135" s="246"/>
      <c r="DR135" s="246"/>
      <c r="DS135" s="246"/>
      <c r="DT135" s="246"/>
      <c r="DU135" s="246"/>
      <c r="DV135" s="246"/>
      <c r="DW135" s="246"/>
      <c r="DX135" s="246"/>
      <c r="DY135" s="246"/>
      <c r="DZ135" s="246"/>
      <c r="EA135" s="246"/>
      <c r="EB135" s="246"/>
      <c r="EC135" s="246"/>
      <c r="ED135" s="246"/>
      <c r="EE135" s="246"/>
      <c r="EF135" s="246"/>
      <c r="EG135" s="246"/>
      <c r="EH135" s="246"/>
      <c r="EI135" s="246"/>
      <c r="EJ135" s="246"/>
      <c r="EK135" s="246"/>
      <c r="EL135" s="246"/>
      <c r="EM135" s="246"/>
      <c r="EN135" s="246"/>
      <c r="EO135" s="246"/>
      <c r="EP135" s="246"/>
      <c r="EQ135" s="246"/>
      <c r="ER135" s="246"/>
      <c r="ES135" s="246"/>
      <c r="ET135" s="246"/>
      <c r="EU135" s="246"/>
      <c r="EV135" s="246"/>
      <c r="EW135" s="246"/>
      <c r="EX135" s="246"/>
      <c r="EY135" s="246"/>
      <c r="EZ135" s="246"/>
      <c r="FA135" s="246"/>
      <c r="FB135" s="246"/>
      <c r="FC135" s="246"/>
      <c r="FD135" s="246"/>
      <c r="FE135" s="246"/>
      <c r="FF135" s="246"/>
      <c r="FG135" s="246"/>
      <c r="FH135" s="246"/>
      <c r="FI135" s="246"/>
      <c r="FJ135" s="246"/>
      <c r="FK135" s="246"/>
      <c r="FL135" s="246"/>
      <c r="FM135" s="246"/>
      <c r="FN135" s="246"/>
      <c r="FO135" s="246"/>
      <c r="FP135" s="246"/>
      <c r="FQ135" s="246"/>
      <c r="FR135" s="246"/>
      <c r="FS135" s="246"/>
      <c r="FT135" s="246"/>
      <c r="FU135" s="246"/>
      <c r="FV135" s="246"/>
      <c r="FW135" s="246"/>
      <c r="FX135" s="246"/>
      <c r="FY135" s="246"/>
      <c r="FZ135" s="246"/>
      <c r="GA135" s="246"/>
      <c r="GB135" s="246"/>
      <c r="GC135" s="246"/>
      <c r="GD135" s="246"/>
      <c r="GE135" s="246"/>
      <c r="GF135" s="246"/>
      <c r="GG135" s="246"/>
      <c r="GH135" s="246"/>
      <c r="GI135" s="246"/>
      <c r="GJ135" s="246"/>
      <c r="GK135" s="246"/>
      <c r="GL135" s="246"/>
      <c r="GM135" s="246"/>
      <c r="GN135" s="246"/>
      <c r="GO135" s="246"/>
      <c r="GP135" s="246"/>
      <c r="GQ135" s="246"/>
      <c r="GR135" s="246"/>
      <c r="GS135" s="246"/>
      <c r="GT135" s="246"/>
      <c r="GU135" s="246"/>
      <c r="GV135" s="246"/>
      <c r="GW135" s="246"/>
      <c r="GX135" s="246"/>
      <c r="GY135" s="246"/>
      <c r="GZ135" s="246"/>
      <c r="HA135" s="246"/>
      <c r="HB135" s="246"/>
      <c r="HC135" s="246"/>
      <c r="HD135" s="246"/>
      <c r="HE135" s="246"/>
      <c r="HF135" s="246"/>
      <c r="HG135" s="246"/>
      <c r="HH135" s="246"/>
      <c r="HI135" s="246"/>
      <c r="HJ135" s="246"/>
      <c r="HK135" s="246"/>
      <c r="HL135" s="246"/>
      <c r="HM135" s="246"/>
      <c r="HN135" s="246"/>
      <c r="HO135" s="246"/>
      <c r="HP135" s="246"/>
      <c r="HQ135" s="246"/>
      <c r="HR135" s="246"/>
      <c r="HS135" s="246"/>
      <c r="HT135" s="246"/>
      <c r="HU135" s="246"/>
      <c r="HV135" s="246"/>
      <c r="HW135" s="246"/>
      <c r="HX135" s="246"/>
      <c r="HY135" s="246"/>
      <c r="HZ135" s="246"/>
      <c r="IA135" s="246"/>
      <c r="IB135" s="246"/>
      <c r="IC135" s="246"/>
      <c r="ID135" s="246"/>
      <c r="IE135" s="246"/>
      <c r="IF135" s="246"/>
      <c r="IG135" s="246"/>
      <c r="IH135" s="246"/>
      <c r="II135" s="246"/>
      <c r="IJ135" s="246"/>
      <c r="IK135" s="246"/>
      <c r="IL135" s="246"/>
      <c r="IM135" s="246"/>
      <c r="IN135" s="246"/>
      <c r="IO135" s="246"/>
      <c r="IP135" s="246"/>
      <c r="IQ135" s="246"/>
      <c r="IR135" s="246"/>
      <c r="IS135" s="246"/>
      <c r="IT135" s="246"/>
      <c r="IU135" s="246"/>
      <c r="IV135" s="246"/>
    </row>
    <row r="136" spans="1:256" s="137" customFormat="1" ht="13.5" customHeight="1">
      <c r="A136" s="238"/>
      <c r="B136" s="239"/>
      <c r="C136" s="239"/>
      <c r="D136" s="240" t="s">
        <v>170</v>
      </c>
      <c r="E136" s="239"/>
      <c r="F136" s="241">
        <f>((7.18*3.02)*0.15)*0.1</f>
        <v>0.32525399999999999</v>
      </c>
      <c r="G136" s="149"/>
      <c r="H136" s="242"/>
      <c r="I136" s="243"/>
      <c r="J136" s="244"/>
      <c r="K136" s="245"/>
      <c r="L136" s="246"/>
      <c r="M136" s="246"/>
      <c r="N136" s="246"/>
      <c r="O136" s="246"/>
      <c r="P136" s="246"/>
      <c r="Q136" s="246"/>
      <c r="R136" s="246"/>
      <c r="S136" s="246"/>
      <c r="T136" s="246"/>
      <c r="U136" s="246"/>
      <c r="V136" s="246"/>
      <c r="W136" s="246"/>
      <c r="X136" s="246"/>
      <c r="Y136" s="246"/>
      <c r="Z136" s="246"/>
      <c r="AA136" s="246"/>
      <c r="AB136" s="246"/>
      <c r="AC136" s="246"/>
      <c r="AD136" s="246"/>
      <c r="AE136" s="246"/>
      <c r="AF136" s="246"/>
      <c r="AG136" s="246"/>
      <c r="AH136" s="246"/>
      <c r="AI136" s="246"/>
      <c r="AJ136" s="246"/>
      <c r="AK136" s="246"/>
      <c r="AL136" s="246"/>
      <c r="AM136" s="246"/>
      <c r="AN136" s="246"/>
      <c r="AO136" s="246"/>
      <c r="AP136" s="246"/>
      <c r="AQ136" s="246"/>
      <c r="AR136" s="246"/>
      <c r="AS136" s="246"/>
      <c r="AT136" s="246"/>
      <c r="AU136" s="246"/>
      <c r="AV136" s="246"/>
      <c r="AW136" s="246"/>
      <c r="AX136" s="246"/>
      <c r="AY136" s="246"/>
      <c r="AZ136" s="246"/>
      <c r="BA136" s="246"/>
      <c r="BB136" s="246"/>
      <c r="BC136" s="246"/>
      <c r="BD136" s="246"/>
      <c r="BE136" s="246"/>
      <c r="BF136" s="246"/>
      <c r="BG136" s="246"/>
      <c r="BH136" s="246"/>
      <c r="BI136" s="246"/>
      <c r="BJ136" s="246"/>
      <c r="BK136" s="246"/>
      <c r="BL136" s="246"/>
      <c r="BM136" s="246"/>
      <c r="BN136" s="246"/>
      <c r="BO136" s="246"/>
      <c r="BP136" s="246"/>
      <c r="BQ136" s="246"/>
      <c r="BR136" s="246"/>
      <c r="BS136" s="246"/>
      <c r="BT136" s="246"/>
      <c r="BU136" s="246"/>
      <c r="BV136" s="246"/>
      <c r="BW136" s="246"/>
      <c r="BX136" s="246"/>
      <c r="BY136" s="246"/>
      <c r="BZ136" s="246"/>
      <c r="CA136" s="246"/>
      <c r="CB136" s="246"/>
      <c r="CC136" s="246"/>
      <c r="CD136" s="246"/>
      <c r="CE136" s="246"/>
      <c r="CF136" s="246"/>
      <c r="CG136" s="246"/>
      <c r="CH136" s="246"/>
      <c r="CI136" s="246"/>
      <c r="CJ136" s="246"/>
      <c r="CK136" s="246"/>
      <c r="CL136" s="246"/>
      <c r="CM136" s="246"/>
      <c r="CN136" s="246"/>
      <c r="CO136" s="246"/>
      <c r="CP136" s="246"/>
      <c r="CQ136" s="246"/>
      <c r="CR136" s="246"/>
      <c r="CS136" s="246"/>
      <c r="CT136" s="246"/>
      <c r="CU136" s="246"/>
      <c r="CV136" s="246"/>
      <c r="CW136" s="246"/>
      <c r="CX136" s="246"/>
      <c r="CY136" s="246"/>
      <c r="CZ136" s="246"/>
      <c r="DA136" s="246"/>
      <c r="DB136" s="246"/>
      <c r="DC136" s="246"/>
      <c r="DD136" s="246"/>
      <c r="DE136" s="246"/>
      <c r="DF136" s="246"/>
      <c r="DG136" s="246"/>
      <c r="DH136" s="246"/>
      <c r="DI136" s="246"/>
      <c r="DJ136" s="246"/>
      <c r="DK136" s="246"/>
      <c r="DL136" s="246"/>
      <c r="DM136" s="246"/>
      <c r="DN136" s="246"/>
      <c r="DO136" s="246"/>
      <c r="DP136" s="246"/>
      <c r="DQ136" s="246"/>
      <c r="DR136" s="246"/>
      <c r="DS136" s="246"/>
      <c r="DT136" s="246"/>
      <c r="DU136" s="246"/>
      <c r="DV136" s="246"/>
      <c r="DW136" s="246"/>
      <c r="DX136" s="246"/>
      <c r="DY136" s="246"/>
      <c r="DZ136" s="246"/>
      <c r="EA136" s="246"/>
      <c r="EB136" s="246"/>
      <c r="EC136" s="246"/>
      <c r="ED136" s="246"/>
      <c r="EE136" s="246"/>
      <c r="EF136" s="246"/>
      <c r="EG136" s="246"/>
      <c r="EH136" s="246"/>
      <c r="EI136" s="246"/>
      <c r="EJ136" s="246"/>
      <c r="EK136" s="246"/>
      <c r="EL136" s="246"/>
      <c r="EM136" s="246"/>
      <c r="EN136" s="246"/>
      <c r="EO136" s="246"/>
      <c r="EP136" s="246"/>
      <c r="EQ136" s="246"/>
      <c r="ER136" s="246"/>
      <c r="ES136" s="246"/>
      <c r="ET136" s="246"/>
      <c r="EU136" s="246"/>
      <c r="EV136" s="246"/>
      <c r="EW136" s="246"/>
      <c r="EX136" s="246"/>
      <c r="EY136" s="246"/>
      <c r="EZ136" s="246"/>
      <c r="FA136" s="246"/>
      <c r="FB136" s="246"/>
      <c r="FC136" s="246"/>
      <c r="FD136" s="246"/>
      <c r="FE136" s="246"/>
      <c r="FF136" s="246"/>
      <c r="FG136" s="246"/>
      <c r="FH136" s="246"/>
      <c r="FI136" s="246"/>
      <c r="FJ136" s="246"/>
      <c r="FK136" s="246"/>
      <c r="FL136" s="246"/>
      <c r="FM136" s="246"/>
      <c r="FN136" s="246"/>
      <c r="FO136" s="246"/>
      <c r="FP136" s="246"/>
      <c r="FQ136" s="246"/>
      <c r="FR136" s="246"/>
      <c r="FS136" s="246"/>
      <c r="FT136" s="246"/>
      <c r="FU136" s="246"/>
      <c r="FV136" s="246"/>
      <c r="FW136" s="246"/>
      <c r="FX136" s="246"/>
      <c r="FY136" s="246"/>
      <c r="FZ136" s="246"/>
      <c r="GA136" s="246"/>
      <c r="GB136" s="246"/>
      <c r="GC136" s="246"/>
      <c r="GD136" s="246"/>
      <c r="GE136" s="246"/>
      <c r="GF136" s="246"/>
      <c r="GG136" s="246"/>
      <c r="GH136" s="246"/>
      <c r="GI136" s="246"/>
      <c r="GJ136" s="246"/>
      <c r="GK136" s="246"/>
      <c r="GL136" s="246"/>
      <c r="GM136" s="246"/>
      <c r="GN136" s="246"/>
      <c r="GO136" s="246"/>
      <c r="GP136" s="246"/>
      <c r="GQ136" s="246"/>
      <c r="GR136" s="246"/>
      <c r="GS136" s="246"/>
      <c r="GT136" s="246"/>
      <c r="GU136" s="246"/>
      <c r="GV136" s="246"/>
      <c r="GW136" s="246"/>
      <c r="GX136" s="246"/>
      <c r="GY136" s="246"/>
      <c r="GZ136" s="246"/>
      <c r="HA136" s="246"/>
      <c r="HB136" s="246"/>
      <c r="HC136" s="246"/>
      <c r="HD136" s="246"/>
      <c r="HE136" s="246"/>
      <c r="HF136" s="246"/>
      <c r="HG136" s="246"/>
      <c r="HH136" s="246"/>
      <c r="HI136" s="246"/>
      <c r="HJ136" s="246"/>
      <c r="HK136" s="246"/>
      <c r="HL136" s="246"/>
      <c r="HM136" s="246"/>
      <c r="HN136" s="246"/>
      <c r="HO136" s="246"/>
      <c r="HP136" s="246"/>
      <c r="HQ136" s="246"/>
      <c r="HR136" s="246"/>
      <c r="HS136" s="246"/>
      <c r="HT136" s="246"/>
      <c r="HU136" s="246"/>
      <c r="HV136" s="246"/>
      <c r="HW136" s="246"/>
      <c r="HX136" s="246"/>
      <c r="HY136" s="246"/>
      <c r="HZ136" s="246"/>
      <c r="IA136" s="246"/>
      <c r="IB136" s="246"/>
      <c r="IC136" s="246"/>
      <c r="ID136" s="246"/>
      <c r="IE136" s="246"/>
      <c r="IF136" s="246"/>
      <c r="IG136" s="246"/>
      <c r="IH136" s="246"/>
      <c r="II136" s="246"/>
      <c r="IJ136" s="246"/>
      <c r="IK136" s="246"/>
      <c r="IL136" s="246"/>
      <c r="IM136" s="246"/>
      <c r="IN136" s="246"/>
      <c r="IO136" s="246"/>
      <c r="IP136" s="246"/>
      <c r="IQ136" s="246"/>
      <c r="IR136" s="246"/>
      <c r="IS136" s="246"/>
      <c r="IT136" s="246"/>
      <c r="IU136" s="246"/>
      <c r="IV136" s="246"/>
    </row>
    <row r="137" spans="1:256" s="137" customFormat="1" ht="13.5" customHeight="1">
      <c r="A137" s="238"/>
      <c r="B137" s="239"/>
      <c r="C137" s="239"/>
      <c r="D137" s="240" t="s">
        <v>171</v>
      </c>
      <c r="E137" s="239"/>
      <c r="F137" s="241">
        <f>(((8.18*0.5)*2+(3.02*0.5)*2)*0.23)*0.1</f>
        <v>0.2576</v>
      </c>
      <c r="G137" s="149"/>
      <c r="H137" s="242"/>
      <c r="I137" s="243"/>
      <c r="J137" s="244"/>
      <c r="K137" s="245"/>
      <c r="L137" s="246"/>
      <c r="M137" s="246"/>
      <c r="N137" s="246"/>
      <c r="O137" s="246"/>
      <c r="P137" s="246"/>
      <c r="Q137" s="246"/>
      <c r="R137" s="246"/>
      <c r="S137" s="246"/>
      <c r="T137" s="246"/>
      <c r="U137" s="246"/>
      <c r="V137" s="246"/>
      <c r="W137" s="246"/>
      <c r="X137" s="246"/>
      <c r="Y137" s="246"/>
      <c r="Z137" s="246"/>
      <c r="AA137" s="246"/>
      <c r="AB137" s="246"/>
      <c r="AC137" s="246"/>
      <c r="AD137" s="246"/>
      <c r="AE137" s="246"/>
      <c r="AF137" s="246"/>
      <c r="AG137" s="246"/>
      <c r="AH137" s="246"/>
      <c r="AI137" s="246"/>
      <c r="AJ137" s="246"/>
      <c r="AK137" s="246"/>
      <c r="AL137" s="246"/>
      <c r="AM137" s="246"/>
      <c r="AN137" s="246"/>
      <c r="AO137" s="246"/>
      <c r="AP137" s="246"/>
      <c r="AQ137" s="246"/>
      <c r="AR137" s="246"/>
      <c r="AS137" s="246"/>
      <c r="AT137" s="246"/>
      <c r="AU137" s="246"/>
      <c r="AV137" s="246"/>
      <c r="AW137" s="246"/>
      <c r="AX137" s="246"/>
      <c r="AY137" s="246"/>
      <c r="AZ137" s="246"/>
      <c r="BA137" s="246"/>
      <c r="BB137" s="246"/>
      <c r="BC137" s="246"/>
      <c r="BD137" s="246"/>
      <c r="BE137" s="246"/>
      <c r="BF137" s="246"/>
      <c r="BG137" s="246"/>
      <c r="BH137" s="246"/>
      <c r="BI137" s="246"/>
      <c r="BJ137" s="246"/>
      <c r="BK137" s="246"/>
      <c r="BL137" s="246"/>
      <c r="BM137" s="246"/>
      <c r="BN137" s="246"/>
      <c r="BO137" s="246"/>
      <c r="BP137" s="246"/>
      <c r="BQ137" s="246"/>
      <c r="BR137" s="246"/>
      <c r="BS137" s="246"/>
      <c r="BT137" s="246"/>
      <c r="BU137" s="246"/>
      <c r="BV137" s="246"/>
      <c r="BW137" s="246"/>
      <c r="BX137" s="246"/>
      <c r="BY137" s="246"/>
      <c r="BZ137" s="246"/>
      <c r="CA137" s="246"/>
      <c r="CB137" s="246"/>
      <c r="CC137" s="246"/>
      <c r="CD137" s="246"/>
      <c r="CE137" s="246"/>
      <c r="CF137" s="246"/>
      <c r="CG137" s="246"/>
      <c r="CH137" s="246"/>
      <c r="CI137" s="246"/>
      <c r="CJ137" s="246"/>
      <c r="CK137" s="246"/>
      <c r="CL137" s="246"/>
      <c r="CM137" s="246"/>
      <c r="CN137" s="246"/>
      <c r="CO137" s="246"/>
      <c r="CP137" s="246"/>
      <c r="CQ137" s="246"/>
      <c r="CR137" s="246"/>
      <c r="CS137" s="246"/>
      <c r="CT137" s="246"/>
      <c r="CU137" s="246"/>
      <c r="CV137" s="246"/>
      <c r="CW137" s="246"/>
      <c r="CX137" s="246"/>
      <c r="CY137" s="246"/>
      <c r="CZ137" s="246"/>
      <c r="DA137" s="246"/>
      <c r="DB137" s="246"/>
      <c r="DC137" s="246"/>
      <c r="DD137" s="246"/>
      <c r="DE137" s="246"/>
      <c r="DF137" s="246"/>
      <c r="DG137" s="246"/>
      <c r="DH137" s="246"/>
      <c r="DI137" s="246"/>
      <c r="DJ137" s="246"/>
      <c r="DK137" s="246"/>
      <c r="DL137" s="246"/>
      <c r="DM137" s="246"/>
      <c r="DN137" s="246"/>
      <c r="DO137" s="246"/>
      <c r="DP137" s="246"/>
      <c r="DQ137" s="246"/>
      <c r="DR137" s="246"/>
      <c r="DS137" s="246"/>
      <c r="DT137" s="246"/>
      <c r="DU137" s="246"/>
      <c r="DV137" s="246"/>
      <c r="DW137" s="246"/>
      <c r="DX137" s="246"/>
      <c r="DY137" s="246"/>
      <c r="DZ137" s="246"/>
      <c r="EA137" s="246"/>
      <c r="EB137" s="246"/>
      <c r="EC137" s="246"/>
      <c r="ED137" s="246"/>
      <c r="EE137" s="246"/>
      <c r="EF137" s="246"/>
      <c r="EG137" s="246"/>
      <c r="EH137" s="246"/>
      <c r="EI137" s="246"/>
      <c r="EJ137" s="246"/>
      <c r="EK137" s="246"/>
      <c r="EL137" s="246"/>
      <c r="EM137" s="246"/>
      <c r="EN137" s="246"/>
      <c r="EO137" s="246"/>
      <c r="EP137" s="246"/>
      <c r="EQ137" s="246"/>
      <c r="ER137" s="246"/>
      <c r="ES137" s="246"/>
      <c r="ET137" s="246"/>
      <c r="EU137" s="246"/>
      <c r="EV137" s="246"/>
      <c r="EW137" s="246"/>
      <c r="EX137" s="246"/>
      <c r="EY137" s="246"/>
      <c r="EZ137" s="246"/>
      <c r="FA137" s="246"/>
      <c r="FB137" s="246"/>
      <c r="FC137" s="246"/>
      <c r="FD137" s="246"/>
      <c r="FE137" s="246"/>
      <c r="FF137" s="246"/>
      <c r="FG137" s="246"/>
      <c r="FH137" s="246"/>
      <c r="FI137" s="246"/>
      <c r="FJ137" s="246"/>
      <c r="FK137" s="246"/>
      <c r="FL137" s="246"/>
      <c r="FM137" s="246"/>
      <c r="FN137" s="246"/>
      <c r="FO137" s="246"/>
      <c r="FP137" s="246"/>
      <c r="FQ137" s="246"/>
      <c r="FR137" s="246"/>
      <c r="FS137" s="246"/>
      <c r="FT137" s="246"/>
      <c r="FU137" s="246"/>
      <c r="FV137" s="246"/>
      <c r="FW137" s="246"/>
      <c r="FX137" s="246"/>
      <c r="FY137" s="246"/>
      <c r="FZ137" s="246"/>
      <c r="GA137" s="246"/>
      <c r="GB137" s="246"/>
      <c r="GC137" s="246"/>
      <c r="GD137" s="246"/>
      <c r="GE137" s="246"/>
      <c r="GF137" s="246"/>
      <c r="GG137" s="246"/>
      <c r="GH137" s="246"/>
      <c r="GI137" s="246"/>
      <c r="GJ137" s="246"/>
      <c r="GK137" s="246"/>
      <c r="GL137" s="246"/>
      <c r="GM137" s="246"/>
      <c r="GN137" s="246"/>
      <c r="GO137" s="246"/>
      <c r="GP137" s="246"/>
      <c r="GQ137" s="246"/>
      <c r="GR137" s="246"/>
      <c r="GS137" s="246"/>
      <c r="GT137" s="246"/>
      <c r="GU137" s="246"/>
      <c r="GV137" s="246"/>
      <c r="GW137" s="246"/>
      <c r="GX137" s="246"/>
      <c r="GY137" s="246"/>
      <c r="GZ137" s="246"/>
      <c r="HA137" s="246"/>
      <c r="HB137" s="246"/>
      <c r="HC137" s="246"/>
      <c r="HD137" s="246"/>
      <c r="HE137" s="246"/>
      <c r="HF137" s="246"/>
      <c r="HG137" s="246"/>
      <c r="HH137" s="246"/>
      <c r="HI137" s="246"/>
      <c r="HJ137" s="246"/>
      <c r="HK137" s="246"/>
      <c r="HL137" s="246"/>
      <c r="HM137" s="246"/>
      <c r="HN137" s="246"/>
      <c r="HO137" s="246"/>
      <c r="HP137" s="246"/>
      <c r="HQ137" s="246"/>
      <c r="HR137" s="246"/>
      <c r="HS137" s="246"/>
      <c r="HT137" s="246"/>
      <c r="HU137" s="246"/>
      <c r="HV137" s="246"/>
      <c r="HW137" s="246"/>
      <c r="HX137" s="246"/>
      <c r="HY137" s="246"/>
      <c r="HZ137" s="246"/>
      <c r="IA137" s="246"/>
      <c r="IB137" s="246"/>
      <c r="IC137" s="246"/>
      <c r="ID137" s="246"/>
      <c r="IE137" s="246"/>
      <c r="IF137" s="246"/>
      <c r="IG137" s="246"/>
      <c r="IH137" s="246"/>
      <c r="II137" s="246"/>
      <c r="IJ137" s="246"/>
      <c r="IK137" s="246"/>
      <c r="IL137" s="246"/>
      <c r="IM137" s="246"/>
      <c r="IN137" s="246"/>
      <c r="IO137" s="246"/>
      <c r="IP137" s="246"/>
      <c r="IQ137" s="246"/>
      <c r="IR137" s="246"/>
      <c r="IS137" s="246"/>
      <c r="IT137" s="246"/>
      <c r="IU137" s="246"/>
      <c r="IV137" s="246"/>
    </row>
    <row r="138" spans="1:256" s="274" customFormat="1" ht="27.2" customHeight="1">
      <c r="A138" s="363"/>
      <c r="B138" s="265"/>
      <c r="C138" s="266"/>
      <c r="D138" s="266" t="s">
        <v>165</v>
      </c>
      <c r="E138" s="266"/>
      <c r="F138" s="276"/>
      <c r="G138" s="7"/>
      <c r="H138" s="270"/>
      <c r="I138" s="271"/>
      <c r="J138" s="364"/>
      <c r="K138" s="273"/>
      <c r="U138" s="275"/>
      <c r="W138" s="275"/>
    </row>
    <row r="139" spans="1:256" s="257" customFormat="1" ht="13.5" customHeight="1">
      <c r="A139" s="150">
        <v>33</v>
      </c>
      <c r="B139" s="231" t="s">
        <v>156</v>
      </c>
      <c r="C139" s="231">
        <v>460241111</v>
      </c>
      <c r="D139" s="231" t="s">
        <v>172</v>
      </c>
      <c r="E139" s="231" t="s">
        <v>28</v>
      </c>
      <c r="F139" s="251">
        <f>SUM(F140)</f>
        <v>1.28895</v>
      </c>
      <c r="G139" s="4"/>
      <c r="H139" s="252">
        <f>F139*G139</f>
        <v>0</v>
      </c>
      <c r="I139" s="253" t="s">
        <v>22</v>
      </c>
      <c r="J139" s="262"/>
      <c r="K139" s="236"/>
      <c r="L139" s="237"/>
      <c r="M139" s="255"/>
      <c r="N139" s="255"/>
      <c r="O139" s="255"/>
      <c r="P139" s="246"/>
      <c r="Q139" s="137"/>
      <c r="R139" s="256"/>
      <c r="S139" s="256"/>
      <c r="T139" s="256"/>
    </row>
    <row r="140" spans="1:256" s="137" customFormat="1" ht="13.5" customHeight="1">
      <c r="A140" s="238"/>
      <c r="B140" s="239"/>
      <c r="C140" s="239"/>
      <c r="D140" s="240" t="s">
        <v>173</v>
      </c>
      <c r="E140" s="239"/>
      <c r="F140" s="241">
        <f>(23.201+2.578)*0.05</f>
        <v>1.28895</v>
      </c>
      <c r="G140" s="149"/>
      <c r="H140" s="242"/>
      <c r="I140" s="243"/>
      <c r="J140" s="244"/>
      <c r="K140" s="245"/>
      <c r="L140" s="246"/>
      <c r="M140" s="246"/>
      <c r="N140" s="246"/>
      <c r="O140" s="246"/>
      <c r="P140" s="246"/>
      <c r="Q140" s="246"/>
      <c r="R140" s="246"/>
      <c r="S140" s="246"/>
      <c r="T140" s="246"/>
      <c r="U140" s="246"/>
      <c r="V140" s="246"/>
      <c r="W140" s="246"/>
      <c r="X140" s="246"/>
      <c r="Y140" s="246"/>
      <c r="Z140" s="246"/>
      <c r="AA140" s="246"/>
      <c r="AB140" s="246"/>
      <c r="AC140" s="246"/>
      <c r="AD140" s="246"/>
      <c r="AE140" s="246"/>
      <c r="AF140" s="246"/>
      <c r="AG140" s="246"/>
      <c r="AH140" s="246"/>
      <c r="AI140" s="246"/>
      <c r="AJ140" s="246"/>
      <c r="AK140" s="246"/>
      <c r="AL140" s="246"/>
      <c r="AM140" s="246"/>
      <c r="AN140" s="246"/>
      <c r="AO140" s="246"/>
      <c r="AP140" s="246"/>
      <c r="AQ140" s="246"/>
      <c r="AR140" s="246"/>
      <c r="AS140" s="246"/>
      <c r="AT140" s="246"/>
      <c r="AU140" s="246"/>
      <c r="AV140" s="246"/>
      <c r="AW140" s="246"/>
      <c r="AX140" s="246"/>
      <c r="AY140" s="246"/>
      <c r="AZ140" s="246"/>
      <c r="BA140" s="246"/>
      <c r="BB140" s="246"/>
      <c r="BC140" s="246"/>
      <c r="BD140" s="246"/>
      <c r="BE140" s="246"/>
      <c r="BF140" s="246"/>
      <c r="BG140" s="246"/>
      <c r="BH140" s="246"/>
      <c r="BI140" s="246"/>
      <c r="BJ140" s="246"/>
      <c r="BK140" s="246"/>
      <c r="BL140" s="246"/>
      <c r="BM140" s="246"/>
      <c r="BN140" s="246"/>
      <c r="BO140" s="246"/>
      <c r="BP140" s="246"/>
      <c r="BQ140" s="246"/>
      <c r="BR140" s="246"/>
      <c r="BS140" s="246"/>
      <c r="BT140" s="246"/>
      <c r="BU140" s="246"/>
      <c r="BV140" s="246"/>
      <c r="BW140" s="246"/>
      <c r="BX140" s="246"/>
      <c r="BY140" s="246"/>
      <c r="BZ140" s="246"/>
      <c r="CA140" s="246"/>
      <c r="CB140" s="246"/>
      <c r="CC140" s="246"/>
      <c r="CD140" s="246"/>
      <c r="CE140" s="246"/>
      <c r="CF140" s="246"/>
      <c r="CG140" s="246"/>
      <c r="CH140" s="246"/>
      <c r="CI140" s="246"/>
      <c r="CJ140" s="246"/>
      <c r="CK140" s="246"/>
      <c r="CL140" s="246"/>
      <c r="CM140" s="246"/>
      <c r="CN140" s="246"/>
      <c r="CO140" s="246"/>
      <c r="CP140" s="246"/>
      <c r="CQ140" s="246"/>
      <c r="CR140" s="246"/>
      <c r="CS140" s="246"/>
      <c r="CT140" s="246"/>
      <c r="CU140" s="246"/>
      <c r="CV140" s="246"/>
      <c r="CW140" s="246"/>
      <c r="CX140" s="246"/>
      <c r="CY140" s="246"/>
      <c r="CZ140" s="246"/>
      <c r="DA140" s="246"/>
      <c r="DB140" s="246"/>
      <c r="DC140" s="246"/>
      <c r="DD140" s="246"/>
      <c r="DE140" s="246"/>
      <c r="DF140" s="246"/>
      <c r="DG140" s="246"/>
      <c r="DH140" s="246"/>
      <c r="DI140" s="246"/>
      <c r="DJ140" s="246"/>
      <c r="DK140" s="246"/>
      <c r="DL140" s="246"/>
      <c r="DM140" s="246"/>
      <c r="DN140" s="246"/>
      <c r="DO140" s="246"/>
      <c r="DP140" s="246"/>
      <c r="DQ140" s="246"/>
      <c r="DR140" s="246"/>
      <c r="DS140" s="246"/>
      <c r="DT140" s="246"/>
      <c r="DU140" s="246"/>
      <c r="DV140" s="246"/>
      <c r="DW140" s="246"/>
      <c r="DX140" s="246"/>
      <c r="DY140" s="246"/>
      <c r="DZ140" s="246"/>
      <c r="EA140" s="246"/>
      <c r="EB140" s="246"/>
      <c r="EC140" s="246"/>
      <c r="ED140" s="246"/>
      <c r="EE140" s="246"/>
      <c r="EF140" s="246"/>
      <c r="EG140" s="246"/>
      <c r="EH140" s="246"/>
      <c r="EI140" s="246"/>
      <c r="EJ140" s="246"/>
      <c r="EK140" s="246"/>
      <c r="EL140" s="246"/>
      <c r="EM140" s="246"/>
      <c r="EN140" s="246"/>
      <c r="EO140" s="246"/>
      <c r="EP140" s="246"/>
      <c r="EQ140" s="246"/>
      <c r="ER140" s="246"/>
      <c r="ES140" s="246"/>
      <c r="ET140" s="246"/>
      <c r="EU140" s="246"/>
      <c r="EV140" s="246"/>
      <c r="EW140" s="246"/>
      <c r="EX140" s="246"/>
      <c r="EY140" s="246"/>
      <c r="EZ140" s="246"/>
      <c r="FA140" s="246"/>
      <c r="FB140" s="246"/>
      <c r="FC140" s="246"/>
      <c r="FD140" s="246"/>
      <c r="FE140" s="246"/>
      <c r="FF140" s="246"/>
      <c r="FG140" s="246"/>
      <c r="FH140" s="246"/>
      <c r="FI140" s="246"/>
      <c r="FJ140" s="246"/>
      <c r="FK140" s="246"/>
      <c r="FL140" s="246"/>
      <c r="FM140" s="246"/>
      <c r="FN140" s="246"/>
      <c r="FO140" s="246"/>
      <c r="FP140" s="246"/>
      <c r="FQ140" s="246"/>
      <c r="FR140" s="246"/>
      <c r="FS140" s="246"/>
      <c r="FT140" s="246"/>
      <c r="FU140" s="246"/>
      <c r="FV140" s="246"/>
      <c r="FW140" s="246"/>
      <c r="FX140" s="246"/>
      <c r="FY140" s="246"/>
      <c r="FZ140" s="246"/>
      <c r="GA140" s="246"/>
      <c r="GB140" s="246"/>
      <c r="GC140" s="246"/>
      <c r="GD140" s="246"/>
      <c r="GE140" s="246"/>
      <c r="GF140" s="246"/>
      <c r="GG140" s="246"/>
      <c r="GH140" s="246"/>
      <c r="GI140" s="246"/>
      <c r="GJ140" s="246"/>
      <c r="GK140" s="246"/>
      <c r="GL140" s="246"/>
      <c r="GM140" s="246"/>
      <c r="GN140" s="246"/>
      <c r="GO140" s="246"/>
      <c r="GP140" s="246"/>
      <c r="GQ140" s="246"/>
      <c r="GR140" s="246"/>
      <c r="GS140" s="246"/>
      <c r="GT140" s="246"/>
      <c r="GU140" s="246"/>
      <c r="GV140" s="246"/>
      <c r="GW140" s="246"/>
      <c r="GX140" s="246"/>
      <c r="GY140" s="246"/>
      <c r="GZ140" s="246"/>
      <c r="HA140" s="246"/>
      <c r="HB140" s="246"/>
      <c r="HC140" s="246"/>
      <c r="HD140" s="246"/>
      <c r="HE140" s="246"/>
      <c r="HF140" s="246"/>
      <c r="HG140" s="246"/>
      <c r="HH140" s="246"/>
      <c r="HI140" s="246"/>
      <c r="HJ140" s="246"/>
      <c r="HK140" s="246"/>
      <c r="HL140" s="246"/>
      <c r="HM140" s="246"/>
      <c r="HN140" s="246"/>
      <c r="HO140" s="246"/>
      <c r="HP140" s="246"/>
      <c r="HQ140" s="246"/>
      <c r="HR140" s="246"/>
      <c r="HS140" s="246"/>
      <c r="HT140" s="246"/>
      <c r="HU140" s="246"/>
      <c r="HV140" s="246"/>
      <c r="HW140" s="246"/>
      <c r="HX140" s="246"/>
      <c r="HY140" s="246"/>
      <c r="HZ140" s="246"/>
      <c r="IA140" s="246"/>
      <c r="IB140" s="246"/>
      <c r="IC140" s="246"/>
      <c r="ID140" s="246"/>
      <c r="IE140" s="246"/>
      <c r="IF140" s="246"/>
      <c r="IG140" s="246"/>
      <c r="IH140" s="246"/>
      <c r="II140" s="246"/>
      <c r="IJ140" s="246"/>
      <c r="IK140" s="246"/>
      <c r="IL140" s="246"/>
      <c r="IM140" s="246"/>
      <c r="IN140" s="246"/>
      <c r="IO140" s="246"/>
      <c r="IP140" s="246"/>
      <c r="IQ140" s="246"/>
      <c r="IR140" s="246"/>
      <c r="IS140" s="246"/>
      <c r="IT140" s="246"/>
      <c r="IU140" s="246"/>
      <c r="IV140" s="246"/>
    </row>
    <row r="141" spans="1:256" s="257" customFormat="1" ht="13.5" customHeight="1">
      <c r="A141" s="150">
        <v>34</v>
      </c>
      <c r="B141" s="231" t="s">
        <v>156</v>
      </c>
      <c r="C141" s="231">
        <v>460411122</v>
      </c>
      <c r="D141" s="231" t="s">
        <v>174</v>
      </c>
      <c r="E141" s="231" t="s">
        <v>28</v>
      </c>
      <c r="F141" s="251">
        <f>SUM(F142)</f>
        <v>3.319</v>
      </c>
      <c r="G141" s="4"/>
      <c r="H141" s="252">
        <f>F141*G141</f>
        <v>0</v>
      </c>
      <c r="I141" s="253" t="s">
        <v>22</v>
      </c>
      <c r="J141" s="262"/>
      <c r="K141" s="236"/>
      <c r="L141" s="237"/>
      <c r="M141" s="255"/>
      <c r="N141" s="255"/>
      <c r="O141" s="255"/>
      <c r="P141" s="246"/>
      <c r="Q141" s="137"/>
      <c r="R141" s="256"/>
      <c r="S141" s="256"/>
      <c r="T141" s="256"/>
    </row>
    <row r="142" spans="1:256" s="137" customFormat="1" ht="13.5" customHeight="1">
      <c r="A142" s="238"/>
      <c r="B142" s="239"/>
      <c r="C142" s="239"/>
      <c r="D142" s="240" t="s">
        <v>175</v>
      </c>
      <c r="E142" s="239"/>
      <c r="F142" s="241">
        <f>(3.319)</f>
        <v>3.319</v>
      </c>
      <c r="G142" s="149"/>
      <c r="H142" s="242"/>
      <c r="I142" s="243"/>
      <c r="J142" s="244"/>
      <c r="K142" s="245"/>
      <c r="L142" s="246"/>
      <c r="M142" s="246"/>
      <c r="N142" s="246"/>
      <c r="O142" s="246"/>
      <c r="P142" s="246"/>
      <c r="Q142" s="246"/>
      <c r="R142" s="246"/>
      <c r="S142" s="246"/>
      <c r="T142" s="246"/>
      <c r="U142" s="246"/>
      <c r="V142" s="246"/>
      <c r="W142" s="246"/>
      <c r="X142" s="246"/>
      <c r="Y142" s="246"/>
      <c r="Z142" s="246"/>
      <c r="AA142" s="246"/>
      <c r="AB142" s="246"/>
      <c r="AC142" s="246"/>
      <c r="AD142" s="246"/>
      <c r="AE142" s="246"/>
      <c r="AF142" s="246"/>
      <c r="AG142" s="246"/>
      <c r="AH142" s="246"/>
      <c r="AI142" s="246"/>
      <c r="AJ142" s="246"/>
      <c r="AK142" s="246"/>
      <c r="AL142" s="246"/>
      <c r="AM142" s="246"/>
      <c r="AN142" s="246"/>
      <c r="AO142" s="246"/>
      <c r="AP142" s="246"/>
      <c r="AQ142" s="246"/>
      <c r="AR142" s="246"/>
      <c r="AS142" s="246"/>
      <c r="AT142" s="246"/>
      <c r="AU142" s="246"/>
      <c r="AV142" s="246"/>
      <c r="AW142" s="246"/>
      <c r="AX142" s="246"/>
      <c r="AY142" s="246"/>
      <c r="AZ142" s="246"/>
      <c r="BA142" s="246"/>
      <c r="BB142" s="246"/>
      <c r="BC142" s="246"/>
      <c r="BD142" s="246"/>
      <c r="BE142" s="246"/>
      <c r="BF142" s="246"/>
      <c r="BG142" s="246"/>
      <c r="BH142" s="246"/>
      <c r="BI142" s="246"/>
      <c r="BJ142" s="246"/>
      <c r="BK142" s="246"/>
      <c r="BL142" s="246"/>
      <c r="BM142" s="246"/>
      <c r="BN142" s="246"/>
      <c r="BO142" s="246"/>
      <c r="BP142" s="246"/>
      <c r="BQ142" s="246"/>
      <c r="BR142" s="246"/>
      <c r="BS142" s="246"/>
      <c r="BT142" s="246"/>
      <c r="BU142" s="246"/>
      <c r="BV142" s="246"/>
      <c r="BW142" s="246"/>
      <c r="BX142" s="246"/>
      <c r="BY142" s="246"/>
      <c r="BZ142" s="246"/>
      <c r="CA142" s="246"/>
      <c r="CB142" s="246"/>
      <c r="CC142" s="246"/>
      <c r="CD142" s="246"/>
      <c r="CE142" s="246"/>
      <c r="CF142" s="246"/>
      <c r="CG142" s="246"/>
      <c r="CH142" s="246"/>
      <c r="CI142" s="246"/>
      <c r="CJ142" s="246"/>
      <c r="CK142" s="246"/>
      <c r="CL142" s="246"/>
      <c r="CM142" s="246"/>
      <c r="CN142" s="246"/>
      <c r="CO142" s="246"/>
      <c r="CP142" s="246"/>
      <c r="CQ142" s="246"/>
      <c r="CR142" s="246"/>
      <c r="CS142" s="246"/>
      <c r="CT142" s="246"/>
      <c r="CU142" s="246"/>
      <c r="CV142" s="246"/>
      <c r="CW142" s="246"/>
      <c r="CX142" s="246"/>
      <c r="CY142" s="246"/>
      <c r="CZ142" s="246"/>
      <c r="DA142" s="246"/>
      <c r="DB142" s="246"/>
      <c r="DC142" s="246"/>
      <c r="DD142" s="246"/>
      <c r="DE142" s="246"/>
      <c r="DF142" s="246"/>
      <c r="DG142" s="246"/>
      <c r="DH142" s="246"/>
      <c r="DI142" s="246"/>
      <c r="DJ142" s="246"/>
      <c r="DK142" s="246"/>
      <c r="DL142" s="246"/>
      <c r="DM142" s="246"/>
      <c r="DN142" s="246"/>
      <c r="DO142" s="246"/>
      <c r="DP142" s="246"/>
      <c r="DQ142" s="246"/>
      <c r="DR142" s="246"/>
      <c r="DS142" s="246"/>
      <c r="DT142" s="246"/>
      <c r="DU142" s="246"/>
      <c r="DV142" s="246"/>
      <c r="DW142" s="246"/>
      <c r="DX142" s="246"/>
      <c r="DY142" s="246"/>
      <c r="DZ142" s="246"/>
      <c r="EA142" s="246"/>
      <c r="EB142" s="246"/>
      <c r="EC142" s="246"/>
      <c r="ED142" s="246"/>
      <c r="EE142" s="246"/>
      <c r="EF142" s="246"/>
      <c r="EG142" s="246"/>
      <c r="EH142" s="246"/>
      <c r="EI142" s="246"/>
      <c r="EJ142" s="246"/>
      <c r="EK142" s="246"/>
      <c r="EL142" s="246"/>
      <c r="EM142" s="246"/>
      <c r="EN142" s="246"/>
      <c r="EO142" s="246"/>
      <c r="EP142" s="246"/>
      <c r="EQ142" s="246"/>
      <c r="ER142" s="246"/>
      <c r="ES142" s="246"/>
      <c r="ET142" s="246"/>
      <c r="EU142" s="246"/>
      <c r="EV142" s="246"/>
      <c r="EW142" s="246"/>
      <c r="EX142" s="246"/>
      <c r="EY142" s="246"/>
      <c r="EZ142" s="246"/>
      <c r="FA142" s="246"/>
      <c r="FB142" s="246"/>
      <c r="FC142" s="246"/>
      <c r="FD142" s="246"/>
      <c r="FE142" s="246"/>
      <c r="FF142" s="246"/>
      <c r="FG142" s="246"/>
      <c r="FH142" s="246"/>
      <c r="FI142" s="246"/>
      <c r="FJ142" s="246"/>
      <c r="FK142" s="246"/>
      <c r="FL142" s="246"/>
      <c r="FM142" s="246"/>
      <c r="FN142" s="246"/>
      <c r="FO142" s="246"/>
      <c r="FP142" s="246"/>
      <c r="FQ142" s="246"/>
      <c r="FR142" s="246"/>
      <c r="FS142" s="246"/>
      <c r="FT142" s="246"/>
      <c r="FU142" s="246"/>
      <c r="FV142" s="246"/>
      <c r="FW142" s="246"/>
      <c r="FX142" s="246"/>
      <c r="FY142" s="246"/>
      <c r="FZ142" s="246"/>
      <c r="GA142" s="246"/>
      <c r="GB142" s="246"/>
      <c r="GC142" s="246"/>
      <c r="GD142" s="246"/>
      <c r="GE142" s="246"/>
      <c r="GF142" s="246"/>
      <c r="GG142" s="246"/>
      <c r="GH142" s="246"/>
      <c r="GI142" s="246"/>
      <c r="GJ142" s="246"/>
      <c r="GK142" s="246"/>
      <c r="GL142" s="246"/>
      <c r="GM142" s="246"/>
      <c r="GN142" s="246"/>
      <c r="GO142" s="246"/>
      <c r="GP142" s="246"/>
      <c r="GQ142" s="246"/>
      <c r="GR142" s="246"/>
      <c r="GS142" s="246"/>
      <c r="GT142" s="246"/>
      <c r="GU142" s="246"/>
      <c r="GV142" s="246"/>
      <c r="GW142" s="246"/>
      <c r="GX142" s="246"/>
      <c r="GY142" s="246"/>
      <c r="GZ142" s="246"/>
      <c r="HA142" s="246"/>
      <c r="HB142" s="246"/>
      <c r="HC142" s="246"/>
      <c r="HD142" s="246"/>
      <c r="HE142" s="246"/>
      <c r="HF142" s="246"/>
      <c r="HG142" s="246"/>
      <c r="HH142" s="246"/>
      <c r="HI142" s="246"/>
      <c r="HJ142" s="246"/>
      <c r="HK142" s="246"/>
      <c r="HL142" s="246"/>
      <c r="HM142" s="246"/>
      <c r="HN142" s="246"/>
      <c r="HO142" s="246"/>
      <c r="HP142" s="246"/>
      <c r="HQ142" s="246"/>
      <c r="HR142" s="246"/>
      <c r="HS142" s="246"/>
      <c r="HT142" s="246"/>
      <c r="HU142" s="246"/>
      <c r="HV142" s="246"/>
      <c r="HW142" s="246"/>
      <c r="HX142" s="246"/>
      <c r="HY142" s="246"/>
      <c r="HZ142" s="246"/>
      <c r="IA142" s="246"/>
      <c r="IB142" s="246"/>
      <c r="IC142" s="246"/>
      <c r="ID142" s="246"/>
      <c r="IE142" s="246"/>
      <c r="IF142" s="246"/>
      <c r="IG142" s="246"/>
      <c r="IH142" s="246"/>
      <c r="II142" s="246"/>
      <c r="IJ142" s="246"/>
      <c r="IK142" s="246"/>
      <c r="IL142" s="246"/>
      <c r="IM142" s="246"/>
      <c r="IN142" s="246"/>
      <c r="IO142" s="246"/>
      <c r="IP142" s="246"/>
      <c r="IQ142" s="246"/>
      <c r="IR142" s="246"/>
      <c r="IS142" s="246"/>
      <c r="IT142" s="246"/>
      <c r="IU142" s="246"/>
      <c r="IV142" s="246"/>
    </row>
    <row r="143" spans="1:256" s="137" customFormat="1" ht="27.2" customHeight="1">
      <c r="A143" s="238"/>
      <c r="B143" s="239"/>
      <c r="C143" s="239"/>
      <c r="D143" s="240" t="s">
        <v>176</v>
      </c>
      <c r="E143" s="239"/>
      <c r="F143" s="241"/>
      <c r="G143" s="149"/>
      <c r="H143" s="242"/>
      <c r="I143" s="243"/>
      <c r="J143" s="244"/>
      <c r="K143" s="245"/>
      <c r="L143" s="246"/>
      <c r="M143" s="246"/>
      <c r="N143" s="246"/>
      <c r="O143" s="246"/>
      <c r="P143" s="246"/>
      <c r="Q143" s="246"/>
      <c r="R143" s="246"/>
      <c r="S143" s="246"/>
      <c r="T143" s="246"/>
      <c r="U143" s="246"/>
      <c r="V143" s="246"/>
      <c r="W143" s="246"/>
      <c r="X143" s="246"/>
      <c r="Y143" s="246"/>
      <c r="Z143" s="246"/>
      <c r="AA143" s="246"/>
      <c r="AB143" s="246"/>
      <c r="AC143" s="246"/>
      <c r="AD143" s="246"/>
      <c r="AE143" s="246"/>
      <c r="AF143" s="246"/>
      <c r="AG143" s="246"/>
      <c r="AH143" s="246"/>
      <c r="AI143" s="246"/>
      <c r="AJ143" s="246"/>
      <c r="AK143" s="246"/>
      <c r="AL143" s="246"/>
      <c r="AM143" s="246"/>
      <c r="AN143" s="246"/>
      <c r="AO143" s="246"/>
      <c r="AP143" s="246"/>
      <c r="AQ143" s="246"/>
      <c r="AR143" s="246"/>
      <c r="AS143" s="246"/>
      <c r="AT143" s="246"/>
      <c r="AU143" s="246"/>
      <c r="AV143" s="246"/>
      <c r="AW143" s="246"/>
      <c r="AX143" s="246"/>
      <c r="AY143" s="246"/>
      <c r="AZ143" s="246"/>
      <c r="BA143" s="246"/>
      <c r="BB143" s="246"/>
      <c r="BC143" s="246"/>
      <c r="BD143" s="246"/>
      <c r="BE143" s="246"/>
      <c r="BF143" s="246"/>
      <c r="BG143" s="246"/>
      <c r="BH143" s="246"/>
      <c r="BI143" s="246"/>
      <c r="BJ143" s="246"/>
      <c r="BK143" s="246"/>
      <c r="BL143" s="246"/>
      <c r="BM143" s="246"/>
      <c r="BN143" s="246"/>
      <c r="BO143" s="246"/>
      <c r="BP143" s="246"/>
      <c r="BQ143" s="246"/>
      <c r="BR143" s="246"/>
      <c r="BS143" s="246"/>
      <c r="BT143" s="246"/>
      <c r="BU143" s="246"/>
      <c r="BV143" s="246"/>
      <c r="BW143" s="246"/>
      <c r="BX143" s="246"/>
      <c r="BY143" s="246"/>
      <c r="BZ143" s="246"/>
      <c r="CA143" s="246"/>
      <c r="CB143" s="246"/>
      <c r="CC143" s="246"/>
      <c r="CD143" s="246"/>
      <c r="CE143" s="246"/>
      <c r="CF143" s="246"/>
      <c r="CG143" s="246"/>
      <c r="CH143" s="246"/>
      <c r="CI143" s="246"/>
      <c r="CJ143" s="246"/>
      <c r="CK143" s="246"/>
      <c r="CL143" s="246"/>
      <c r="CM143" s="246"/>
      <c r="CN143" s="246"/>
      <c r="CO143" s="246"/>
      <c r="CP143" s="246"/>
      <c r="CQ143" s="246"/>
      <c r="CR143" s="246"/>
      <c r="CS143" s="246"/>
      <c r="CT143" s="246"/>
      <c r="CU143" s="246"/>
      <c r="CV143" s="246"/>
      <c r="CW143" s="246"/>
      <c r="CX143" s="246"/>
      <c r="CY143" s="246"/>
      <c r="CZ143" s="246"/>
      <c r="DA143" s="246"/>
      <c r="DB143" s="246"/>
      <c r="DC143" s="246"/>
      <c r="DD143" s="246"/>
      <c r="DE143" s="246"/>
      <c r="DF143" s="246"/>
      <c r="DG143" s="246"/>
      <c r="DH143" s="246"/>
      <c r="DI143" s="246"/>
      <c r="DJ143" s="246"/>
      <c r="DK143" s="246"/>
      <c r="DL143" s="246"/>
      <c r="DM143" s="246"/>
      <c r="DN143" s="246"/>
      <c r="DO143" s="246"/>
      <c r="DP143" s="246"/>
      <c r="DQ143" s="246"/>
      <c r="DR143" s="246"/>
      <c r="DS143" s="246"/>
      <c r="DT143" s="246"/>
      <c r="DU143" s="246"/>
      <c r="DV143" s="246"/>
      <c r="DW143" s="246"/>
      <c r="DX143" s="246"/>
      <c r="DY143" s="246"/>
      <c r="DZ143" s="246"/>
      <c r="EA143" s="246"/>
      <c r="EB143" s="246"/>
      <c r="EC143" s="246"/>
      <c r="ED143" s="246"/>
      <c r="EE143" s="246"/>
      <c r="EF143" s="246"/>
      <c r="EG143" s="246"/>
      <c r="EH143" s="246"/>
      <c r="EI143" s="246"/>
      <c r="EJ143" s="246"/>
      <c r="EK143" s="246"/>
      <c r="EL143" s="246"/>
      <c r="EM143" s="246"/>
      <c r="EN143" s="246"/>
      <c r="EO143" s="246"/>
      <c r="EP143" s="246"/>
      <c r="EQ143" s="246"/>
      <c r="ER143" s="246"/>
      <c r="ES143" s="246"/>
      <c r="ET143" s="246"/>
      <c r="EU143" s="246"/>
      <c r="EV143" s="246"/>
      <c r="EW143" s="246"/>
      <c r="EX143" s="246"/>
      <c r="EY143" s="246"/>
      <c r="EZ143" s="246"/>
      <c r="FA143" s="246"/>
      <c r="FB143" s="246"/>
      <c r="FC143" s="246"/>
      <c r="FD143" s="246"/>
      <c r="FE143" s="246"/>
      <c r="FF143" s="246"/>
      <c r="FG143" s="246"/>
      <c r="FH143" s="246"/>
      <c r="FI143" s="246"/>
      <c r="FJ143" s="246"/>
      <c r="FK143" s="246"/>
      <c r="FL143" s="246"/>
      <c r="FM143" s="246"/>
      <c r="FN143" s="246"/>
      <c r="FO143" s="246"/>
      <c r="FP143" s="246"/>
      <c r="FQ143" s="246"/>
      <c r="FR143" s="246"/>
      <c r="FS143" s="246"/>
      <c r="FT143" s="246"/>
      <c r="FU143" s="246"/>
      <c r="FV143" s="246"/>
      <c r="FW143" s="246"/>
      <c r="FX143" s="246"/>
      <c r="FY143" s="246"/>
      <c r="FZ143" s="246"/>
      <c r="GA143" s="246"/>
      <c r="GB143" s="246"/>
      <c r="GC143" s="246"/>
      <c r="GD143" s="246"/>
      <c r="GE143" s="246"/>
      <c r="GF143" s="246"/>
      <c r="GG143" s="246"/>
      <c r="GH143" s="246"/>
      <c r="GI143" s="246"/>
      <c r="GJ143" s="246"/>
      <c r="GK143" s="246"/>
      <c r="GL143" s="246"/>
      <c r="GM143" s="246"/>
      <c r="GN143" s="246"/>
      <c r="GO143" s="246"/>
      <c r="GP143" s="246"/>
      <c r="GQ143" s="246"/>
      <c r="GR143" s="246"/>
      <c r="GS143" s="246"/>
      <c r="GT143" s="246"/>
      <c r="GU143" s="246"/>
      <c r="GV143" s="246"/>
      <c r="GW143" s="246"/>
      <c r="GX143" s="246"/>
      <c r="GY143" s="246"/>
      <c r="GZ143" s="246"/>
      <c r="HA143" s="246"/>
      <c r="HB143" s="246"/>
      <c r="HC143" s="246"/>
      <c r="HD143" s="246"/>
      <c r="HE143" s="246"/>
      <c r="HF143" s="246"/>
      <c r="HG143" s="246"/>
      <c r="HH143" s="246"/>
      <c r="HI143" s="246"/>
      <c r="HJ143" s="246"/>
      <c r="HK143" s="246"/>
      <c r="HL143" s="246"/>
      <c r="HM143" s="246"/>
      <c r="HN143" s="246"/>
      <c r="HO143" s="246"/>
      <c r="HP143" s="246"/>
      <c r="HQ143" s="246"/>
      <c r="HR143" s="246"/>
      <c r="HS143" s="246"/>
      <c r="HT143" s="246"/>
      <c r="HU143" s="246"/>
      <c r="HV143" s="246"/>
      <c r="HW143" s="246"/>
      <c r="HX143" s="246"/>
      <c r="HY143" s="246"/>
      <c r="HZ143" s="246"/>
      <c r="IA143" s="246"/>
      <c r="IB143" s="246"/>
      <c r="IC143" s="246"/>
      <c r="ID143" s="246"/>
      <c r="IE143" s="246"/>
      <c r="IF143" s="246"/>
      <c r="IG143" s="246"/>
      <c r="IH143" s="246"/>
      <c r="II143" s="246"/>
      <c r="IJ143" s="246"/>
      <c r="IK143" s="246"/>
      <c r="IL143" s="246"/>
      <c r="IM143" s="246"/>
      <c r="IN143" s="246"/>
      <c r="IO143" s="246"/>
      <c r="IP143" s="246"/>
      <c r="IQ143" s="246"/>
      <c r="IR143" s="246"/>
      <c r="IS143" s="246"/>
      <c r="IT143" s="246"/>
      <c r="IU143" s="246"/>
      <c r="IV143" s="246"/>
    </row>
    <row r="144" spans="1:256" s="257" customFormat="1" ht="13.5" customHeight="1">
      <c r="A144" s="150">
        <v>35</v>
      </c>
      <c r="B144" s="231" t="s">
        <v>156</v>
      </c>
      <c r="C144" s="231">
        <v>460411123</v>
      </c>
      <c r="D144" s="231" t="s">
        <v>177</v>
      </c>
      <c r="E144" s="231" t="s">
        <v>28</v>
      </c>
      <c r="F144" s="251">
        <f>SUM(F145)</f>
        <v>0.36899999999999999</v>
      </c>
      <c r="G144" s="4"/>
      <c r="H144" s="252">
        <f>F144*G144</f>
        <v>0</v>
      </c>
      <c r="I144" s="253" t="s">
        <v>22</v>
      </c>
      <c r="J144" s="262"/>
      <c r="K144" s="236"/>
      <c r="L144" s="237"/>
      <c r="M144" s="255"/>
      <c r="N144" s="255"/>
      <c r="O144" s="255"/>
      <c r="P144" s="246"/>
      <c r="Q144" s="137"/>
      <c r="R144" s="256"/>
      <c r="S144" s="256"/>
      <c r="T144" s="256"/>
    </row>
    <row r="145" spans="1:256" s="137" customFormat="1" ht="13.5" customHeight="1">
      <c r="A145" s="238"/>
      <c r="B145" s="239"/>
      <c r="C145" s="239"/>
      <c r="D145" s="240" t="s">
        <v>178</v>
      </c>
      <c r="E145" s="239"/>
      <c r="F145" s="241">
        <f>(0.369)</f>
        <v>0.36899999999999999</v>
      </c>
      <c r="G145" s="149"/>
      <c r="H145" s="242"/>
      <c r="I145" s="243"/>
      <c r="J145" s="244"/>
      <c r="K145" s="245"/>
      <c r="L145" s="246"/>
      <c r="M145" s="246"/>
      <c r="N145" s="246"/>
      <c r="O145" s="246"/>
      <c r="P145" s="246"/>
      <c r="Q145" s="246"/>
      <c r="R145" s="246"/>
      <c r="S145" s="246"/>
      <c r="T145" s="246"/>
      <c r="U145" s="246"/>
      <c r="V145" s="246"/>
      <c r="W145" s="246"/>
      <c r="X145" s="246"/>
      <c r="Y145" s="246"/>
      <c r="Z145" s="246"/>
      <c r="AA145" s="246"/>
      <c r="AB145" s="246"/>
      <c r="AC145" s="246"/>
      <c r="AD145" s="246"/>
      <c r="AE145" s="246"/>
      <c r="AF145" s="246"/>
      <c r="AG145" s="246"/>
      <c r="AH145" s="246"/>
      <c r="AI145" s="246"/>
      <c r="AJ145" s="246"/>
      <c r="AK145" s="246"/>
      <c r="AL145" s="246"/>
      <c r="AM145" s="246"/>
      <c r="AN145" s="246"/>
      <c r="AO145" s="246"/>
      <c r="AP145" s="246"/>
      <c r="AQ145" s="246"/>
      <c r="AR145" s="246"/>
      <c r="AS145" s="246"/>
      <c r="AT145" s="246"/>
      <c r="AU145" s="246"/>
      <c r="AV145" s="246"/>
      <c r="AW145" s="246"/>
      <c r="AX145" s="246"/>
      <c r="AY145" s="246"/>
      <c r="AZ145" s="246"/>
      <c r="BA145" s="246"/>
      <c r="BB145" s="246"/>
      <c r="BC145" s="246"/>
      <c r="BD145" s="246"/>
      <c r="BE145" s="246"/>
      <c r="BF145" s="246"/>
      <c r="BG145" s="246"/>
      <c r="BH145" s="246"/>
      <c r="BI145" s="246"/>
      <c r="BJ145" s="246"/>
      <c r="BK145" s="246"/>
      <c r="BL145" s="246"/>
      <c r="BM145" s="246"/>
      <c r="BN145" s="246"/>
      <c r="BO145" s="246"/>
      <c r="BP145" s="246"/>
      <c r="BQ145" s="246"/>
      <c r="BR145" s="246"/>
      <c r="BS145" s="246"/>
      <c r="BT145" s="246"/>
      <c r="BU145" s="246"/>
      <c r="BV145" s="246"/>
      <c r="BW145" s="246"/>
      <c r="BX145" s="246"/>
      <c r="BY145" s="246"/>
      <c r="BZ145" s="246"/>
      <c r="CA145" s="246"/>
      <c r="CB145" s="246"/>
      <c r="CC145" s="246"/>
      <c r="CD145" s="246"/>
      <c r="CE145" s="246"/>
      <c r="CF145" s="246"/>
      <c r="CG145" s="246"/>
      <c r="CH145" s="246"/>
      <c r="CI145" s="246"/>
      <c r="CJ145" s="246"/>
      <c r="CK145" s="246"/>
      <c r="CL145" s="246"/>
      <c r="CM145" s="246"/>
      <c r="CN145" s="246"/>
      <c r="CO145" s="246"/>
      <c r="CP145" s="246"/>
      <c r="CQ145" s="246"/>
      <c r="CR145" s="246"/>
      <c r="CS145" s="246"/>
      <c r="CT145" s="246"/>
      <c r="CU145" s="246"/>
      <c r="CV145" s="246"/>
      <c r="CW145" s="246"/>
      <c r="CX145" s="246"/>
      <c r="CY145" s="246"/>
      <c r="CZ145" s="246"/>
      <c r="DA145" s="246"/>
      <c r="DB145" s="246"/>
      <c r="DC145" s="246"/>
      <c r="DD145" s="246"/>
      <c r="DE145" s="246"/>
      <c r="DF145" s="246"/>
      <c r="DG145" s="246"/>
      <c r="DH145" s="246"/>
      <c r="DI145" s="246"/>
      <c r="DJ145" s="246"/>
      <c r="DK145" s="246"/>
      <c r="DL145" s="246"/>
      <c r="DM145" s="246"/>
      <c r="DN145" s="246"/>
      <c r="DO145" s="246"/>
      <c r="DP145" s="246"/>
      <c r="DQ145" s="246"/>
      <c r="DR145" s="246"/>
      <c r="DS145" s="246"/>
      <c r="DT145" s="246"/>
      <c r="DU145" s="246"/>
      <c r="DV145" s="246"/>
      <c r="DW145" s="246"/>
      <c r="DX145" s="246"/>
      <c r="DY145" s="246"/>
      <c r="DZ145" s="246"/>
      <c r="EA145" s="246"/>
      <c r="EB145" s="246"/>
      <c r="EC145" s="246"/>
      <c r="ED145" s="246"/>
      <c r="EE145" s="246"/>
      <c r="EF145" s="246"/>
      <c r="EG145" s="246"/>
      <c r="EH145" s="246"/>
      <c r="EI145" s="246"/>
      <c r="EJ145" s="246"/>
      <c r="EK145" s="246"/>
      <c r="EL145" s="246"/>
      <c r="EM145" s="246"/>
      <c r="EN145" s="246"/>
      <c r="EO145" s="246"/>
      <c r="EP145" s="246"/>
      <c r="EQ145" s="246"/>
      <c r="ER145" s="246"/>
      <c r="ES145" s="246"/>
      <c r="ET145" s="246"/>
      <c r="EU145" s="246"/>
      <c r="EV145" s="246"/>
      <c r="EW145" s="246"/>
      <c r="EX145" s="246"/>
      <c r="EY145" s="246"/>
      <c r="EZ145" s="246"/>
      <c r="FA145" s="246"/>
      <c r="FB145" s="246"/>
      <c r="FC145" s="246"/>
      <c r="FD145" s="246"/>
      <c r="FE145" s="246"/>
      <c r="FF145" s="246"/>
      <c r="FG145" s="246"/>
      <c r="FH145" s="246"/>
      <c r="FI145" s="246"/>
      <c r="FJ145" s="246"/>
      <c r="FK145" s="246"/>
      <c r="FL145" s="246"/>
      <c r="FM145" s="246"/>
      <c r="FN145" s="246"/>
      <c r="FO145" s="246"/>
      <c r="FP145" s="246"/>
      <c r="FQ145" s="246"/>
      <c r="FR145" s="246"/>
      <c r="FS145" s="246"/>
      <c r="FT145" s="246"/>
      <c r="FU145" s="246"/>
      <c r="FV145" s="246"/>
      <c r="FW145" s="246"/>
      <c r="FX145" s="246"/>
      <c r="FY145" s="246"/>
      <c r="FZ145" s="246"/>
      <c r="GA145" s="246"/>
      <c r="GB145" s="246"/>
      <c r="GC145" s="246"/>
      <c r="GD145" s="246"/>
      <c r="GE145" s="246"/>
      <c r="GF145" s="246"/>
      <c r="GG145" s="246"/>
      <c r="GH145" s="246"/>
      <c r="GI145" s="246"/>
      <c r="GJ145" s="246"/>
      <c r="GK145" s="246"/>
      <c r="GL145" s="246"/>
      <c r="GM145" s="246"/>
      <c r="GN145" s="246"/>
      <c r="GO145" s="246"/>
      <c r="GP145" s="246"/>
      <c r="GQ145" s="246"/>
      <c r="GR145" s="246"/>
      <c r="GS145" s="246"/>
      <c r="GT145" s="246"/>
      <c r="GU145" s="246"/>
      <c r="GV145" s="246"/>
      <c r="GW145" s="246"/>
      <c r="GX145" s="246"/>
      <c r="GY145" s="246"/>
      <c r="GZ145" s="246"/>
      <c r="HA145" s="246"/>
      <c r="HB145" s="246"/>
      <c r="HC145" s="246"/>
      <c r="HD145" s="246"/>
      <c r="HE145" s="246"/>
      <c r="HF145" s="246"/>
      <c r="HG145" s="246"/>
      <c r="HH145" s="246"/>
      <c r="HI145" s="246"/>
      <c r="HJ145" s="246"/>
      <c r="HK145" s="246"/>
      <c r="HL145" s="246"/>
      <c r="HM145" s="246"/>
      <c r="HN145" s="246"/>
      <c r="HO145" s="246"/>
      <c r="HP145" s="246"/>
      <c r="HQ145" s="246"/>
      <c r="HR145" s="246"/>
      <c r="HS145" s="246"/>
      <c r="HT145" s="246"/>
      <c r="HU145" s="246"/>
      <c r="HV145" s="246"/>
      <c r="HW145" s="246"/>
      <c r="HX145" s="246"/>
      <c r="HY145" s="246"/>
      <c r="HZ145" s="246"/>
      <c r="IA145" s="246"/>
      <c r="IB145" s="246"/>
      <c r="IC145" s="246"/>
      <c r="ID145" s="246"/>
      <c r="IE145" s="246"/>
      <c r="IF145" s="246"/>
      <c r="IG145" s="246"/>
      <c r="IH145" s="246"/>
      <c r="II145" s="246"/>
      <c r="IJ145" s="246"/>
      <c r="IK145" s="246"/>
      <c r="IL145" s="246"/>
      <c r="IM145" s="246"/>
      <c r="IN145" s="246"/>
      <c r="IO145" s="246"/>
      <c r="IP145" s="246"/>
      <c r="IQ145" s="246"/>
      <c r="IR145" s="246"/>
      <c r="IS145" s="246"/>
      <c r="IT145" s="246"/>
      <c r="IU145" s="246"/>
      <c r="IV145" s="246"/>
    </row>
    <row r="146" spans="1:256" s="137" customFormat="1" ht="27.2" customHeight="1">
      <c r="A146" s="238"/>
      <c r="B146" s="239"/>
      <c r="C146" s="239"/>
      <c r="D146" s="240" t="s">
        <v>176</v>
      </c>
      <c r="E146" s="239"/>
      <c r="F146" s="241"/>
      <c r="G146" s="149"/>
      <c r="H146" s="242"/>
      <c r="I146" s="243"/>
      <c r="J146" s="244"/>
      <c r="K146" s="245"/>
      <c r="L146" s="246"/>
      <c r="M146" s="246"/>
      <c r="N146" s="246"/>
      <c r="O146" s="246"/>
      <c r="P146" s="246"/>
      <c r="Q146" s="246"/>
      <c r="R146" s="246"/>
      <c r="S146" s="246"/>
      <c r="T146" s="246"/>
      <c r="U146" s="246"/>
      <c r="V146" s="246"/>
      <c r="W146" s="246"/>
      <c r="X146" s="246"/>
      <c r="Y146" s="246"/>
      <c r="Z146" s="246"/>
      <c r="AA146" s="246"/>
      <c r="AB146" s="246"/>
      <c r="AC146" s="246"/>
      <c r="AD146" s="246"/>
      <c r="AE146" s="246"/>
      <c r="AF146" s="246"/>
      <c r="AG146" s="246"/>
      <c r="AH146" s="246"/>
      <c r="AI146" s="246"/>
      <c r="AJ146" s="246"/>
      <c r="AK146" s="246"/>
      <c r="AL146" s="246"/>
      <c r="AM146" s="246"/>
      <c r="AN146" s="246"/>
      <c r="AO146" s="246"/>
      <c r="AP146" s="246"/>
      <c r="AQ146" s="246"/>
      <c r="AR146" s="246"/>
      <c r="AS146" s="246"/>
      <c r="AT146" s="246"/>
      <c r="AU146" s="246"/>
      <c r="AV146" s="246"/>
      <c r="AW146" s="246"/>
      <c r="AX146" s="246"/>
      <c r="AY146" s="246"/>
      <c r="AZ146" s="246"/>
      <c r="BA146" s="246"/>
      <c r="BB146" s="246"/>
      <c r="BC146" s="246"/>
      <c r="BD146" s="246"/>
      <c r="BE146" s="246"/>
      <c r="BF146" s="246"/>
      <c r="BG146" s="246"/>
      <c r="BH146" s="246"/>
      <c r="BI146" s="246"/>
      <c r="BJ146" s="246"/>
      <c r="BK146" s="246"/>
      <c r="BL146" s="246"/>
      <c r="BM146" s="246"/>
      <c r="BN146" s="246"/>
      <c r="BO146" s="246"/>
      <c r="BP146" s="246"/>
      <c r="BQ146" s="246"/>
      <c r="BR146" s="246"/>
      <c r="BS146" s="246"/>
      <c r="BT146" s="246"/>
      <c r="BU146" s="246"/>
      <c r="BV146" s="246"/>
      <c r="BW146" s="246"/>
      <c r="BX146" s="246"/>
      <c r="BY146" s="246"/>
      <c r="BZ146" s="246"/>
      <c r="CA146" s="246"/>
      <c r="CB146" s="246"/>
      <c r="CC146" s="246"/>
      <c r="CD146" s="246"/>
      <c r="CE146" s="246"/>
      <c r="CF146" s="246"/>
      <c r="CG146" s="246"/>
      <c r="CH146" s="246"/>
      <c r="CI146" s="246"/>
      <c r="CJ146" s="246"/>
      <c r="CK146" s="246"/>
      <c r="CL146" s="246"/>
      <c r="CM146" s="246"/>
      <c r="CN146" s="246"/>
      <c r="CO146" s="246"/>
      <c r="CP146" s="246"/>
      <c r="CQ146" s="246"/>
      <c r="CR146" s="246"/>
      <c r="CS146" s="246"/>
      <c r="CT146" s="246"/>
      <c r="CU146" s="246"/>
      <c r="CV146" s="246"/>
      <c r="CW146" s="246"/>
      <c r="CX146" s="246"/>
      <c r="CY146" s="246"/>
      <c r="CZ146" s="246"/>
      <c r="DA146" s="246"/>
      <c r="DB146" s="246"/>
      <c r="DC146" s="246"/>
      <c r="DD146" s="246"/>
      <c r="DE146" s="246"/>
      <c r="DF146" s="246"/>
      <c r="DG146" s="246"/>
      <c r="DH146" s="246"/>
      <c r="DI146" s="246"/>
      <c r="DJ146" s="246"/>
      <c r="DK146" s="246"/>
      <c r="DL146" s="246"/>
      <c r="DM146" s="246"/>
      <c r="DN146" s="246"/>
      <c r="DO146" s="246"/>
      <c r="DP146" s="246"/>
      <c r="DQ146" s="246"/>
      <c r="DR146" s="246"/>
      <c r="DS146" s="246"/>
      <c r="DT146" s="246"/>
      <c r="DU146" s="246"/>
      <c r="DV146" s="246"/>
      <c r="DW146" s="246"/>
      <c r="DX146" s="246"/>
      <c r="DY146" s="246"/>
      <c r="DZ146" s="246"/>
      <c r="EA146" s="246"/>
      <c r="EB146" s="246"/>
      <c r="EC146" s="246"/>
      <c r="ED146" s="246"/>
      <c r="EE146" s="246"/>
      <c r="EF146" s="246"/>
      <c r="EG146" s="246"/>
      <c r="EH146" s="246"/>
      <c r="EI146" s="246"/>
      <c r="EJ146" s="246"/>
      <c r="EK146" s="246"/>
      <c r="EL146" s="246"/>
      <c r="EM146" s="246"/>
      <c r="EN146" s="246"/>
      <c r="EO146" s="246"/>
      <c r="EP146" s="246"/>
      <c r="EQ146" s="246"/>
      <c r="ER146" s="246"/>
      <c r="ES146" s="246"/>
      <c r="ET146" s="246"/>
      <c r="EU146" s="246"/>
      <c r="EV146" s="246"/>
      <c r="EW146" s="246"/>
      <c r="EX146" s="246"/>
      <c r="EY146" s="246"/>
      <c r="EZ146" s="246"/>
      <c r="FA146" s="246"/>
      <c r="FB146" s="246"/>
      <c r="FC146" s="246"/>
      <c r="FD146" s="246"/>
      <c r="FE146" s="246"/>
      <c r="FF146" s="246"/>
      <c r="FG146" s="246"/>
      <c r="FH146" s="246"/>
      <c r="FI146" s="246"/>
      <c r="FJ146" s="246"/>
      <c r="FK146" s="246"/>
      <c r="FL146" s="246"/>
      <c r="FM146" s="246"/>
      <c r="FN146" s="246"/>
      <c r="FO146" s="246"/>
      <c r="FP146" s="246"/>
      <c r="FQ146" s="246"/>
      <c r="FR146" s="246"/>
      <c r="FS146" s="246"/>
      <c r="FT146" s="246"/>
      <c r="FU146" s="246"/>
      <c r="FV146" s="246"/>
      <c r="FW146" s="246"/>
      <c r="FX146" s="246"/>
      <c r="FY146" s="246"/>
      <c r="FZ146" s="246"/>
      <c r="GA146" s="246"/>
      <c r="GB146" s="246"/>
      <c r="GC146" s="246"/>
      <c r="GD146" s="246"/>
      <c r="GE146" s="246"/>
      <c r="GF146" s="246"/>
      <c r="GG146" s="246"/>
      <c r="GH146" s="246"/>
      <c r="GI146" s="246"/>
      <c r="GJ146" s="246"/>
      <c r="GK146" s="246"/>
      <c r="GL146" s="246"/>
      <c r="GM146" s="246"/>
      <c r="GN146" s="246"/>
      <c r="GO146" s="246"/>
      <c r="GP146" s="246"/>
      <c r="GQ146" s="246"/>
      <c r="GR146" s="246"/>
      <c r="GS146" s="246"/>
      <c r="GT146" s="246"/>
      <c r="GU146" s="246"/>
      <c r="GV146" s="246"/>
      <c r="GW146" s="246"/>
      <c r="GX146" s="246"/>
      <c r="GY146" s="246"/>
      <c r="GZ146" s="246"/>
      <c r="HA146" s="246"/>
      <c r="HB146" s="246"/>
      <c r="HC146" s="246"/>
      <c r="HD146" s="246"/>
      <c r="HE146" s="246"/>
      <c r="HF146" s="246"/>
      <c r="HG146" s="246"/>
      <c r="HH146" s="246"/>
      <c r="HI146" s="246"/>
      <c r="HJ146" s="246"/>
      <c r="HK146" s="246"/>
      <c r="HL146" s="246"/>
      <c r="HM146" s="246"/>
      <c r="HN146" s="246"/>
      <c r="HO146" s="246"/>
      <c r="HP146" s="246"/>
      <c r="HQ146" s="246"/>
      <c r="HR146" s="246"/>
      <c r="HS146" s="246"/>
      <c r="HT146" s="246"/>
      <c r="HU146" s="246"/>
      <c r="HV146" s="246"/>
      <c r="HW146" s="246"/>
      <c r="HX146" s="246"/>
      <c r="HY146" s="246"/>
      <c r="HZ146" s="246"/>
      <c r="IA146" s="246"/>
      <c r="IB146" s="246"/>
      <c r="IC146" s="246"/>
      <c r="ID146" s="246"/>
      <c r="IE146" s="246"/>
      <c r="IF146" s="246"/>
      <c r="IG146" s="246"/>
      <c r="IH146" s="246"/>
      <c r="II146" s="246"/>
      <c r="IJ146" s="246"/>
      <c r="IK146" s="246"/>
      <c r="IL146" s="246"/>
      <c r="IM146" s="246"/>
      <c r="IN146" s="246"/>
      <c r="IO146" s="246"/>
      <c r="IP146" s="246"/>
      <c r="IQ146" s="246"/>
      <c r="IR146" s="246"/>
      <c r="IS146" s="246"/>
      <c r="IT146" s="246"/>
      <c r="IU146" s="246"/>
      <c r="IV146" s="246"/>
    </row>
    <row r="147" spans="1:256" s="257" customFormat="1" ht="27.2" customHeight="1">
      <c r="A147" s="150">
        <v>36</v>
      </c>
      <c r="B147" s="231" t="s">
        <v>156</v>
      </c>
      <c r="C147" s="231">
        <v>460541112</v>
      </c>
      <c r="D147" s="231" t="s">
        <v>179</v>
      </c>
      <c r="E147" s="231" t="s">
        <v>21</v>
      </c>
      <c r="F147" s="251">
        <f>SUM(F148:F148)</f>
        <v>11.2</v>
      </c>
      <c r="G147" s="4"/>
      <c r="H147" s="252">
        <f>F147*G147</f>
        <v>0</v>
      </c>
      <c r="I147" s="253" t="s">
        <v>22</v>
      </c>
      <c r="J147" s="262"/>
      <c r="K147" s="236"/>
      <c r="L147" s="237"/>
      <c r="M147" s="255"/>
      <c r="N147" s="255"/>
      <c r="O147" s="255"/>
      <c r="P147" s="246"/>
      <c r="Q147" s="137"/>
      <c r="R147" s="256"/>
      <c r="S147" s="256"/>
      <c r="T147" s="256"/>
    </row>
    <row r="148" spans="1:256" s="137" customFormat="1" ht="13.5" customHeight="1">
      <c r="A148" s="238"/>
      <c r="B148" s="239"/>
      <c r="C148" s="239"/>
      <c r="D148" s="240" t="s">
        <v>180</v>
      </c>
      <c r="E148" s="239"/>
      <c r="F148" s="241">
        <f>11.2</f>
        <v>11.2</v>
      </c>
      <c r="G148" s="149"/>
      <c r="H148" s="242"/>
      <c r="I148" s="243"/>
      <c r="J148" s="244"/>
      <c r="K148" s="245"/>
      <c r="L148" s="246"/>
      <c r="M148" s="246"/>
      <c r="N148" s="246"/>
      <c r="O148" s="246"/>
      <c r="P148" s="246"/>
      <c r="Q148" s="246"/>
      <c r="R148" s="246"/>
      <c r="S148" s="246"/>
      <c r="T148" s="246"/>
      <c r="U148" s="246"/>
      <c r="V148" s="246"/>
      <c r="W148" s="246"/>
      <c r="X148" s="246"/>
      <c r="Y148" s="246"/>
      <c r="Z148" s="246"/>
      <c r="AA148" s="246"/>
      <c r="AB148" s="246"/>
      <c r="AC148" s="246"/>
      <c r="AD148" s="246"/>
      <c r="AE148" s="246"/>
      <c r="AF148" s="246"/>
      <c r="AG148" s="246"/>
      <c r="AH148" s="246"/>
      <c r="AI148" s="246"/>
      <c r="AJ148" s="246"/>
      <c r="AK148" s="246"/>
      <c r="AL148" s="246"/>
      <c r="AM148" s="246"/>
      <c r="AN148" s="246"/>
      <c r="AO148" s="246"/>
      <c r="AP148" s="246"/>
      <c r="AQ148" s="246"/>
      <c r="AR148" s="246"/>
      <c r="AS148" s="246"/>
      <c r="AT148" s="246"/>
      <c r="AU148" s="246"/>
      <c r="AV148" s="246"/>
      <c r="AW148" s="246"/>
      <c r="AX148" s="246"/>
      <c r="AY148" s="246"/>
      <c r="AZ148" s="246"/>
      <c r="BA148" s="246"/>
      <c r="BB148" s="246"/>
      <c r="BC148" s="246"/>
      <c r="BD148" s="246"/>
      <c r="BE148" s="246"/>
      <c r="BF148" s="246"/>
      <c r="BG148" s="246"/>
      <c r="BH148" s="246"/>
      <c r="BI148" s="246"/>
      <c r="BJ148" s="246"/>
      <c r="BK148" s="246"/>
      <c r="BL148" s="246"/>
      <c r="BM148" s="246"/>
      <c r="BN148" s="246"/>
      <c r="BO148" s="246"/>
      <c r="BP148" s="246"/>
      <c r="BQ148" s="246"/>
      <c r="BR148" s="246"/>
      <c r="BS148" s="246"/>
      <c r="BT148" s="246"/>
      <c r="BU148" s="246"/>
      <c r="BV148" s="246"/>
      <c r="BW148" s="246"/>
      <c r="BX148" s="246"/>
      <c r="BY148" s="246"/>
      <c r="BZ148" s="246"/>
      <c r="CA148" s="246"/>
      <c r="CB148" s="246"/>
      <c r="CC148" s="246"/>
      <c r="CD148" s="246"/>
      <c r="CE148" s="246"/>
      <c r="CF148" s="246"/>
      <c r="CG148" s="246"/>
      <c r="CH148" s="246"/>
      <c r="CI148" s="246"/>
      <c r="CJ148" s="246"/>
      <c r="CK148" s="246"/>
      <c r="CL148" s="246"/>
      <c r="CM148" s="246"/>
      <c r="CN148" s="246"/>
      <c r="CO148" s="246"/>
      <c r="CP148" s="246"/>
      <c r="CQ148" s="246"/>
      <c r="CR148" s="246"/>
      <c r="CS148" s="246"/>
      <c r="CT148" s="246"/>
      <c r="CU148" s="246"/>
      <c r="CV148" s="246"/>
      <c r="CW148" s="246"/>
      <c r="CX148" s="246"/>
      <c r="CY148" s="246"/>
      <c r="CZ148" s="246"/>
      <c r="DA148" s="246"/>
      <c r="DB148" s="246"/>
      <c r="DC148" s="246"/>
      <c r="DD148" s="246"/>
      <c r="DE148" s="246"/>
      <c r="DF148" s="246"/>
      <c r="DG148" s="246"/>
      <c r="DH148" s="246"/>
      <c r="DI148" s="246"/>
      <c r="DJ148" s="246"/>
      <c r="DK148" s="246"/>
      <c r="DL148" s="246"/>
      <c r="DM148" s="246"/>
      <c r="DN148" s="246"/>
      <c r="DO148" s="246"/>
      <c r="DP148" s="246"/>
      <c r="DQ148" s="246"/>
      <c r="DR148" s="246"/>
      <c r="DS148" s="246"/>
      <c r="DT148" s="246"/>
      <c r="DU148" s="246"/>
      <c r="DV148" s="246"/>
      <c r="DW148" s="246"/>
      <c r="DX148" s="246"/>
      <c r="DY148" s="246"/>
      <c r="DZ148" s="246"/>
      <c r="EA148" s="246"/>
      <c r="EB148" s="246"/>
      <c r="EC148" s="246"/>
      <c r="ED148" s="246"/>
      <c r="EE148" s="246"/>
      <c r="EF148" s="246"/>
      <c r="EG148" s="246"/>
      <c r="EH148" s="246"/>
      <c r="EI148" s="246"/>
      <c r="EJ148" s="246"/>
      <c r="EK148" s="246"/>
      <c r="EL148" s="246"/>
      <c r="EM148" s="246"/>
      <c r="EN148" s="246"/>
      <c r="EO148" s="246"/>
      <c r="EP148" s="246"/>
      <c r="EQ148" s="246"/>
      <c r="ER148" s="246"/>
      <c r="ES148" s="246"/>
      <c r="ET148" s="246"/>
      <c r="EU148" s="246"/>
      <c r="EV148" s="246"/>
      <c r="EW148" s="246"/>
      <c r="EX148" s="246"/>
      <c r="EY148" s="246"/>
      <c r="EZ148" s="246"/>
      <c r="FA148" s="246"/>
      <c r="FB148" s="246"/>
      <c r="FC148" s="246"/>
      <c r="FD148" s="246"/>
      <c r="FE148" s="246"/>
      <c r="FF148" s="246"/>
      <c r="FG148" s="246"/>
      <c r="FH148" s="246"/>
      <c r="FI148" s="246"/>
      <c r="FJ148" s="246"/>
      <c r="FK148" s="246"/>
      <c r="FL148" s="246"/>
      <c r="FM148" s="246"/>
      <c r="FN148" s="246"/>
      <c r="FO148" s="246"/>
      <c r="FP148" s="246"/>
      <c r="FQ148" s="246"/>
      <c r="FR148" s="246"/>
      <c r="FS148" s="246"/>
      <c r="FT148" s="246"/>
      <c r="FU148" s="246"/>
      <c r="FV148" s="246"/>
      <c r="FW148" s="246"/>
      <c r="FX148" s="246"/>
      <c r="FY148" s="246"/>
      <c r="FZ148" s="246"/>
      <c r="GA148" s="246"/>
      <c r="GB148" s="246"/>
      <c r="GC148" s="246"/>
      <c r="GD148" s="246"/>
      <c r="GE148" s="246"/>
      <c r="GF148" s="246"/>
      <c r="GG148" s="246"/>
      <c r="GH148" s="246"/>
      <c r="GI148" s="246"/>
      <c r="GJ148" s="246"/>
      <c r="GK148" s="246"/>
      <c r="GL148" s="246"/>
      <c r="GM148" s="246"/>
      <c r="GN148" s="246"/>
      <c r="GO148" s="246"/>
      <c r="GP148" s="246"/>
      <c r="GQ148" s="246"/>
      <c r="GR148" s="246"/>
      <c r="GS148" s="246"/>
      <c r="GT148" s="246"/>
      <c r="GU148" s="246"/>
      <c r="GV148" s="246"/>
      <c r="GW148" s="246"/>
      <c r="GX148" s="246"/>
      <c r="GY148" s="246"/>
      <c r="GZ148" s="246"/>
      <c r="HA148" s="246"/>
      <c r="HB148" s="246"/>
      <c r="HC148" s="246"/>
      <c r="HD148" s="246"/>
      <c r="HE148" s="246"/>
      <c r="HF148" s="246"/>
      <c r="HG148" s="246"/>
      <c r="HH148" s="246"/>
      <c r="HI148" s="246"/>
      <c r="HJ148" s="246"/>
      <c r="HK148" s="246"/>
      <c r="HL148" s="246"/>
      <c r="HM148" s="246"/>
      <c r="HN148" s="246"/>
      <c r="HO148" s="246"/>
      <c r="HP148" s="246"/>
      <c r="HQ148" s="246"/>
      <c r="HR148" s="246"/>
      <c r="HS148" s="246"/>
      <c r="HT148" s="246"/>
      <c r="HU148" s="246"/>
      <c r="HV148" s="246"/>
      <c r="HW148" s="246"/>
      <c r="HX148" s="246"/>
      <c r="HY148" s="246"/>
      <c r="HZ148" s="246"/>
      <c r="IA148" s="246"/>
      <c r="IB148" s="246"/>
      <c r="IC148" s="246"/>
      <c r="ID148" s="246"/>
      <c r="IE148" s="246"/>
      <c r="IF148" s="246"/>
      <c r="IG148" s="246"/>
      <c r="IH148" s="246"/>
      <c r="II148" s="246"/>
      <c r="IJ148" s="246"/>
      <c r="IK148" s="246"/>
      <c r="IL148" s="246"/>
      <c r="IM148" s="246"/>
      <c r="IN148" s="246"/>
      <c r="IO148" s="246"/>
      <c r="IP148" s="246"/>
      <c r="IQ148" s="246"/>
      <c r="IR148" s="246"/>
      <c r="IS148" s="246"/>
      <c r="IT148" s="246"/>
      <c r="IU148" s="246"/>
      <c r="IV148" s="246"/>
    </row>
    <row r="149" spans="1:256" s="137" customFormat="1" ht="13.5" customHeight="1">
      <c r="A149" s="365" t="s">
        <v>181</v>
      </c>
      <c r="B149" s="230" t="s">
        <v>156</v>
      </c>
      <c r="C149" s="231" t="s">
        <v>182</v>
      </c>
      <c r="D149" s="231" t="s">
        <v>183</v>
      </c>
      <c r="E149" s="231" t="s">
        <v>21</v>
      </c>
      <c r="F149" s="251">
        <f>SUM(F156:F156)</f>
        <v>11.2</v>
      </c>
      <c r="G149" s="171">
        <f>SUM(H151:H155)/F149</f>
        <v>0</v>
      </c>
      <c r="H149" s="233">
        <f>F149*G149</f>
        <v>0</v>
      </c>
      <c r="I149" s="253" t="s">
        <v>44</v>
      </c>
      <c r="J149" s="367"/>
      <c r="K149" s="368"/>
      <c r="L149" s="369"/>
      <c r="M149" s="206"/>
      <c r="N149" s="206"/>
      <c r="O149" s="370"/>
      <c r="P149" s="206"/>
      <c r="Q149" s="371"/>
      <c r="R149" s="194"/>
      <c r="S149" s="194"/>
    </row>
    <row r="150" spans="1:256" s="137" customFormat="1" ht="13.5" customHeight="1">
      <c r="A150" s="258"/>
      <c r="B150" s="231"/>
      <c r="C150" s="231"/>
      <c r="D150" s="372" t="s">
        <v>184</v>
      </c>
      <c r="E150" s="231"/>
      <c r="F150" s="313"/>
      <c r="G150" s="4"/>
      <c r="H150" s="233"/>
      <c r="I150" s="253"/>
      <c r="K150" s="236"/>
    </row>
    <row r="151" spans="1:256" s="137" customFormat="1" ht="13.5" customHeight="1">
      <c r="A151" s="373" t="s">
        <v>185</v>
      </c>
      <c r="B151" s="231"/>
      <c r="C151" s="231"/>
      <c r="D151" s="279" t="s">
        <v>186</v>
      </c>
      <c r="E151" s="279" t="s">
        <v>21</v>
      </c>
      <c r="F151" s="313">
        <f>F149</f>
        <v>11.2</v>
      </c>
      <c r="G151" s="21"/>
      <c r="H151" s="374">
        <f>F151*G151</f>
        <v>0</v>
      </c>
      <c r="I151" s="253"/>
      <c r="J151" s="375"/>
      <c r="K151" s="376"/>
      <c r="L151" s="237"/>
      <c r="M151" s="377"/>
      <c r="N151" s="377"/>
      <c r="O151" s="378"/>
      <c r="P151" s="377"/>
      <c r="T151" s="375"/>
      <c r="U151" s="379"/>
      <c r="V151" s="375"/>
    </row>
    <row r="152" spans="1:256" s="137" customFormat="1" ht="13.5" customHeight="1">
      <c r="A152" s="373" t="s">
        <v>187</v>
      </c>
      <c r="B152" s="231"/>
      <c r="C152" s="231"/>
      <c r="D152" s="380" t="s">
        <v>188</v>
      </c>
      <c r="E152" s="380" t="s">
        <v>21</v>
      </c>
      <c r="F152" s="346">
        <v>12.35</v>
      </c>
      <c r="G152" s="22"/>
      <c r="H152" s="381">
        <f>F152*G152</f>
        <v>0</v>
      </c>
      <c r="I152" s="253"/>
      <c r="J152" s="382"/>
      <c r="K152" s="383"/>
      <c r="L152" s="237"/>
      <c r="M152" s="384"/>
      <c r="N152" s="384"/>
      <c r="O152" s="385"/>
      <c r="P152" s="384"/>
      <c r="Q152" s="382"/>
      <c r="R152" s="386"/>
      <c r="S152" s="382"/>
    </row>
    <row r="153" spans="1:256" s="137" customFormat="1" ht="13.5" customHeight="1">
      <c r="A153" s="373" t="s">
        <v>189</v>
      </c>
      <c r="B153" s="387"/>
      <c r="C153" s="387"/>
      <c r="D153" s="388" t="s">
        <v>190</v>
      </c>
      <c r="E153" s="389"/>
      <c r="F153" s="313"/>
      <c r="G153" s="130" t="s">
        <v>191</v>
      </c>
      <c r="H153" s="131"/>
      <c r="I153" s="390"/>
      <c r="J153" s="382"/>
      <c r="K153" s="353"/>
      <c r="L153" s="391"/>
      <c r="M153" s="392"/>
      <c r="N153" s="353"/>
      <c r="O153" s="393"/>
      <c r="P153" s="394"/>
      <c r="T153" s="395"/>
      <c r="U153" s="316"/>
      <c r="V153" s="382"/>
    </row>
    <row r="154" spans="1:256" s="379" customFormat="1" ht="13.5" customHeight="1">
      <c r="A154" s="373" t="s">
        <v>192</v>
      </c>
      <c r="B154" s="396"/>
      <c r="C154" s="397"/>
      <c r="D154" s="372" t="s">
        <v>193</v>
      </c>
      <c r="E154" s="388" t="s">
        <v>21</v>
      </c>
      <c r="F154" s="398">
        <v>12.35</v>
      </c>
      <c r="G154" s="172"/>
      <c r="H154" s="374">
        <f>F154*G154</f>
        <v>0</v>
      </c>
      <c r="I154" s="399"/>
      <c r="J154" s="375"/>
      <c r="K154" s="400"/>
      <c r="L154" s="237"/>
      <c r="M154" s="377"/>
      <c r="N154" s="377"/>
      <c r="O154" s="378"/>
      <c r="P154" s="377"/>
      <c r="T154" s="401"/>
      <c r="U154" s="354"/>
      <c r="V154" s="354"/>
    </row>
    <row r="155" spans="1:256" s="379" customFormat="1" ht="13.5" customHeight="1">
      <c r="A155" s="373" t="s">
        <v>194</v>
      </c>
      <c r="B155" s="396"/>
      <c r="C155" s="397"/>
      <c r="D155" s="372" t="s">
        <v>195</v>
      </c>
      <c r="E155" s="388" t="s">
        <v>21</v>
      </c>
      <c r="F155" s="398">
        <v>12.9</v>
      </c>
      <c r="G155" s="173"/>
      <c r="H155" s="374">
        <f>F155*G155</f>
        <v>0</v>
      </c>
      <c r="I155" s="399"/>
      <c r="J155" s="375"/>
      <c r="K155" s="402"/>
      <c r="L155" s="237"/>
      <c r="M155" s="377"/>
      <c r="N155" s="377"/>
      <c r="O155" s="378"/>
      <c r="P155" s="377"/>
      <c r="T155" s="401"/>
      <c r="U155" s="354"/>
      <c r="V155" s="354"/>
    </row>
    <row r="156" spans="1:256" s="137" customFormat="1" ht="13.5" customHeight="1">
      <c r="A156" s="258"/>
      <c r="B156" s="231"/>
      <c r="C156" s="403"/>
      <c r="D156" s="279" t="s">
        <v>196</v>
      </c>
      <c r="E156" s="404"/>
      <c r="F156" s="313">
        <f>(8.18*0.5)*2+(3.02*0.5)*2</f>
        <v>11.2</v>
      </c>
      <c r="G156" s="4"/>
      <c r="H156" s="233"/>
      <c r="I156" s="399"/>
      <c r="J156" s="405"/>
      <c r="K156" s="236"/>
      <c r="L156" s="406"/>
      <c r="M156" s="407"/>
      <c r="N156" s="407"/>
      <c r="O156" s="408"/>
      <c r="P156" s="407"/>
      <c r="Q156" s="409"/>
      <c r="R156" s="410"/>
      <c r="S156" s="411"/>
    </row>
    <row r="157" spans="1:256" s="137" customFormat="1" ht="13.5" customHeight="1">
      <c r="A157" s="258"/>
      <c r="B157" s="231"/>
      <c r="C157" s="231"/>
      <c r="D157" s="279" t="s">
        <v>197</v>
      </c>
      <c r="E157" s="404"/>
      <c r="F157" s="313"/>
      <c r="G157" s="4"/>
      <c r="H157" s="233"/>
      <c r="I157" s="253"/>
      <c r="K157" s="236"/>
      <c r="L157" s="369"/>
      <c r="M157" s="206"/>
      <c r="N157" s="206"/>
      <c r="O157" s="412"/>
      <c r="P157" s="206"/>
      <c r="Q157" s="371"/>
      <c r="R157" s="194"/>
      <c r="S157" s="413"/>
      <c r="T157" s="257"/>
      <c r="U157" s="257"/>
      <c r="V157" s="257"/>
      <c r="W157" s="257"/>
    </row>
    <row r="158" spans="1:256" s="257" customFormat="1" ht="13.5" customHeight="1">
      <c r="A158" s="150">
        <v>38</v>
      </c>
      <c r="B158" s="231" t="s">
        <v>156</v>
      </c>
      <c r="C158" s="231">
        <v>460893111</v>
      </c>
      <c r="D158" s="231" t="s">
        <v>198</v>
      </c>
      <c r="E158" s="231" t="s">
        <v>78</v>
      </c>
      <c r="F158" s="251">
        <f>SUM(F159)</f>
        <v>24.4</v>
      </c>
      <c r="G158" s="4"/>
      <c r="H158" s="252">
        <f>F158*G158</f>
        <v>0</v>
      </c>
      <c r="I158" s="253" t="s">
        <v>22</v>
      </c>
      <c r="J158" s="262"/>
      <c r="K158" s="236"/>
      <c r="L158" s="237"/>
      <c r="M158" s="255"/>
      <c r="N158" s="255"/>
      <c r="O158" s="255"/>
      <c r="P158" s="246"/>
      <c r="Q158" s="137"/>
      <c r="R158" s="256"/>
      <c r="S158" s="256"/>
      <c r="T158" s="256"/>
    </row>
    <row r="159" spans="1:256" s="148" customFormat="1" ht="13.5" customHeight="1">
      <c r="A159" s="222"/>
      <c r="B159" s="223"/>
      <c r="C159" s="268"/>
      <c r="D159" s="268" t="s">
        <v>199</v>
      </c>
      <c r="E159" s="268"/>
      <c r="F159" s="269">
        <f>(8.18)*2+(4.02)*2</f>
        <v>24.4</v>
      </c>
      <c r="G159" s="23"/>
      <c r="H159" s="414"/>
      <c r="I159" s="227"/>
      <c r="J159" s="174"/>
      <c r="K159" s="415"/>
    </row>
    <row r="160" spans="1:256" s="148" customFormat="1" ht="13.5" customHeight="1">
      <c r="A160" s="338">
        <v>39</v>
      </c>
      <c r="B160" s="175" t="s">
        <v>200</v>
      </c>
      <c r="C160" s="339">
        <v>59217001</v>
      </c>
      <c r="D160" s="339" t="s">
        <v>201</v>
      </c>
      <c r="E160" s="339" t="s">
        <v>78</v>
      </c>
      <c r="F160" s="416">
        <f>SUM(F161)</f>
        <v>26.84</v>
      </c>
      <c r="G160" s="16"/>
      <c r="H160" s="341">
        <f>F160*G160</f>
        <v>0</v>
      </c>
      <c r="I160" s="343" t="s">
        <v>22</v>
      </c>
      <c r="K160" s="344"/>
      <c r="L160" s="237"/>
    </row>
    <row r="161" spans="1:257" s="148" customFormat="1" ht="13.5" customHeight="1">
      <c r="A161" s="338"/>
      <c r="B161" s="339"/>
      <c r="C161" s="417"/>
      <c r="D161" s="417" t="s">
        <v>202</v>
      </c>
      <c r="E161" s="417"/>
      <c r="F161" s="418">
        <f>(24.4)*1.1</f>
        <v>26.84</v>
      </c>
      <c r="G161" s="24"/>
      <c r="H161" s="419"/>
      <c r="I161" s="343"/>
      <c r="J161" s="174"/>
      <c r="K161" s="420"/>
    </row>
    <row r="162" spans="1:257" s="379" customFormat="1" ht="27.2" customHeight="1">
      <c r="A162" s="421">
        <v>40</v>
      </c>
      <c r="B162" s="422" t="s">
        <v>156</v>
      </c>
      <c r="C162" s="231" t="s">
        <v>203</v>
      </c>
      <c r="D162" s="423" t="s">
        <v>204</v>
      </c>
      <c r="E162" s="423" t="s">
        <v>28</v>
      </c>
      <c r="F162" s="424">
        <f>F163+F166</f>
        <v>28.686799999999998</v>
      </c>
      <c r="G162" s="171">
        <f>SUM(H168:H173)/F162</f>
        <v>0</v>
      </c>
      <c r="H162" s="366">
        <f>F162*G162</f>
        <v>0</v>
      </c>
      <c r="I162" s="390" t="s">
        <v>44</v>
      </c>
      <c r="J162" s="425"/>
      <c r="K162" s="368"/>
      <c r="L162" s="137"/>
      <c r="M162" s="137"/>
      <c r="N162" s="137"/>
      <c r="O162" s="137"/>
      <c r="P162" s="137"/>
      <c r="Q162" s="137"/>
      <c r="R162" s="137"/>
      <c r="S162" s="137"/>
      <c r="T162" s="137"/>
      <c r="U162" s="137"/>
      <c r="V162" s="137"/>
      <c r="W162" s="137"/>
      <c r="X162" s="137"/>
      <c r="Y162" s="25"/>
      <c r="Z162" s="25"/>
      <c r="AA162" s="25"/>
      <c r="AB162" s="25"/>
      <c r="AC162" s="25"/>
      <c r="AD162" s="25"/>
      <c r="AE162" s="25"/>
      <c r="AF162" s="25"/>
      <c r="AG162" s="25"/>
      <c r="AH162" s="25"/>
      <c r="AI162" s="25"/>
      <c r="AJ162" s="25"/>
      <c r="AK162" s="25"/>
      <c r="AL162" s="25"/>
      <c r="AM162" s="25"/>
      <c r="AN162" s="25"/>
      <c r="AO162" s="25"/>
      <c r="AP162" s="25"/>
      <c r="AQ162" s="25"/>
      <c r="AR162" s="25"/>
      <c r="AS162" s="25"/>
      <c r="AT162" s="25"/>
      <c r="AU162" s="25"/>
      <c r="AV162" s="25"/>
      <c r="AW162" s="25"/>
      <c r="AX162" s="25"/>
      <c r="AY162" s="25"/>
      <c r="AZ162" s="25"/>
      <c r="BA162" s="25"/>
      <c r="BB162" s="25"/>
      <c r="BC162" s="25"/>
      <c r="BD162" s="25"/>
      <c r="BE162" s="25"/>
      <c r="BF162" s="25"/>
      <c r="BG162" s="25"/>
      <c r="BH162" s="25"/>
      <c r="BI162" s="25"/>
      <c r="BJ162" s="25"/>
      <c r="BK162" s="25"/>
      <c r="BL162" s="25"/>
      <c r="BM162" s="25"/>
      <c r="BN162" s="25"/>
      <c r="BO162" s="25"/>
      <c r="BP162" s="25"/>
      <c r="BQ162" s="25"/>
      <c r="BR162" s="25"/>
      <c r="BS162" s="25"/>
      <c r="BT162" s="25"/>
      <c r="BU162" s="25"/>
      <c r="BV162" s="25"/>
      <c r="BW162" s="25"/>
      <c r="BX162" s="25"/>
      <c r="BY162" s="25"/>
      <c r="BZ162" s="25"/>
      <c r="CA162" s="25"/>
      <c r="CB162" s="25"/>
      <c r="CC162" s="25"/>
      <c r="CD162" s="25"/>
      <c r="CE162" s="25"/>
      <c r="CF162" s="25"/>
      <c r="CG162" s="25"/>
      <c r="CH162" s="25"/>
      <c r="CI162" s="25"/>
      <c r="CJ162" s="25"/>
      <c r="CK162" s="25"/>
      <c r="CL162" s="25"/>
      <c r="CM162" s="25"/>
      <c r="CN162" s="25"/>
      <c r="CO162" s="25"/>
      <c r="CP162" s="25"/>
      <c r="CQ162" s="25"/>
      <c r="CR162" s="25"/>
      <c r="CS162" s="25"/>
      <c r="CT162" s="25"/>
      <c r="CU162" s="25"/>
      <c r="CV162" s="25"/>
      <c r="CW162" s="25"/>
      <c r="CX162" s="25"/>
      <c r="CY162" s="25"/>
      <c r="CZ162" s="25"/>
      <c r="DA162" s="25"/>
      <c r="DB162" s="25"/>
      <c r="DC162" s="25"/>
      <c r="DD162" s="25"/>
      <c r="DE162" s="25"/>
      <c r="DF162" s="25"/>
      <c r="DG162" s="25"/>
      <c r="DH162" s="25"/>
      <c r="DI162" s="25"/>
      <c r="DJ162" s="25"/>
      <c r="DK162" s="25"/>
      <c r="DL162" s="25"/>
      <c r="DM162" s="25"/>
      <c r="DN162" s="25"/>
      <c r="DO162" s="25"/>
      <c r="DP162" s="25"/>
      <c r="DQ162" s="25"/>
      <c r="DR162" s="25"/>
      <c r="DS162" s="25"/>
      <c r="DT162" s="25"/>
      <c r="DU162" s="25"/>
      <c r="DV162" s="25"/>
      <c r="DW162" s="25"/>
      <c r="DX162" s="25"/>
      <c r="DY162" s="25"/>
      <c r="DZ162" s="25"/>
      <c r="EA162" s="25"/>
      <c r="EB162" s="25"/>
      <c r="EC162" s="25"/>
      <c r="ED162" s="25"/>
      <c r="EE162" s="25"/>
      <c r="EF162" s="25"/>
      <c r="EG162" s="25"/>
      <c r="EH162" s="25"/>
      <c r="EI162" s="25"/>
      <c r="EJ162" s="25"/>
      <c r="EK162" s="25"/>
      <c r="EL162" s="25"/>
      <c r="EM162" s="25"/>
      <c r="EN162" s="25"/>
      <c r="EO162" s="25"/>
      <c r="EP162" s="25"/>
      <c r="EQ162" s="25"/>
      <c r="ER162" s="25"/>
      <c r="ES162" s="25"/>
      <c r="ET162" s="25"/>
      <c r="EU162" s="25"/>
      <c r="EV162" s="25"/>
      <c r="EW162" s="25"/>
      <c r="EX162" s="25"/>
      <c r="EY162" s="25"/>
      <c r="EZ162" s="25"/>
      <c r="FA162" s="25"/>
      <c r="FB162" s="25"/>
      <c r="FC162" s="25"/>
      <c r="FD162" s="25"/>
      <c r="FE162" s="25"/>
      <c r="FF162" s="25"/>
      <c r="FG162" s="25"/>
      <c r="FH162" s="25"/>
      <c r="FI162" s="25"/>
      <c r="FJ162" s="25"/>
      <c r="FK162" s="25"/>
      <c r="FL162" s="25"/>
      <c r="FM162" s="25"/>
      <c r="FN162" s="25"/>
      <c r="FO162" s="25"/>
      <c r="FP162" s="25"/>
      <c r="FQ162" s="25"/>
      <c r="FR162" s="25"/>
      <c r="FS162" s="25"/>
      <c r="FT162" s="25"/>
      <c r="FU162" s="25"/>
      <c r="FV162" s="25"/>
      <c r="FW162" s="25"/>
      <c r="FX162" s="25"/>
      <c r="FY162" s="25"/>
      <c r="FZ162" s="25"/>
      <c r="GA162" s="25"/>
      <c r="GB162" s="25"/>
      <c r="GC162" s="25"/>
      <c r="GD162" s="25"/>
      <c r="GE162" s="25"/>
      <c r="GF162" s="25"/>
      <c r="GG162" s="25"/>
      <c r="GH162" s="25"/>
      <c r="GI162" s="25"/>
      <c r="GJ162" s="25"/>
      <c r="GK162" s="25"/>
      <c r="GL162" s="25"/>
      <c r="GM162" s="25"/>
      <c r="GN162" s="25"/>
      <c r="GO162" s="25"/>
      <c r="GP162" s="25"/>
      <c r="GQ162" s="25"/>
      <c r="GR162" s="25"/>
      <c r="GS162" s="25"/>
      <c r="GT162" s="25"/>
      <c r="GU162" s="25"/>
      <c r="GV162" s="25"/>
      <c r="GW162" s="25"/>
      <c r="GX162" s="25"/>
      <c r="GY162" s="25"/>
      <c r="GZ162" s="25"/>
      <c r="HA162" s="25"/>
      <c r="HB162" s="25"/>
      <c r="HC162" s="25"/>
      <c r="HD162" s="25"/>
      <c r="HE162" s="25"/>
      <c r="HF162" s="25"/>
      <c r="HG162" s="25"/>
      <c r="HH162" s="25"/>
      <c r="HI162" s="25"/>
      <c r="HJ162" s="25"/>
      <c r="HK162" s="25"/>
      <c r="HL162" s="25"/>
      <c r="HM162" s="25"/>
      <c r="HN162" s="25"/>
      <c r="HO162" s="25"/>
      <c r="HP162" s="25"/>
      <c r="HQ162" s="25"/>
      <c r="HR162" s="25"/>
      <c r="HS162" s="25"/>
      <c r="HT162" s="25"/>
      <c r="HU162" s="25"/>
      <c r="HV162" s="25"/>
      <c r="HW162" s="25"/>
      <c r="HX162" s="25"/>
      <c r="HY162" s="25"/>
      <c r="HZ162" s="25"/>
      <c r="IA162" s="25"/>
      <c r="IB162" s="25"/>
      <c r="IC162" s="25"/>
      <c r="ID162" s="25"/>
      <c r="IE162" s="25"/>
      <c r="IF162" s="25"/>
      <c r="IG162" s="25"/>
      <c r="IH162" s="25"/>
      <c r="II162" s="25"/>
      <c r="IJ162" s="25"/>
      <c r="IK162" s="25"/>
      <c r="IL162" s="25"/>
      <c r="IM162" s="25"/>
      <c r="IN162" s="25"/>
      <c r="IO162" s="25"/>
      <c r="IP162" s="25"/>
      <c r="IQ162" s="25"/>
      <c r="IR162" s="25"/>
      <c r="IS162" s="25"/>
      <c r="IT162" s="25"/>
      <c r="IU162" s="25"/>
      <c r="IV162" s="25"/>
    </row>
    <row r="163" spans="1:257" s="434" customFormat="1" ht="13.5" customHeight="1">
      <c r="A163" s="426"/>
      <c r="B163" s="427"/>
      <c r="C163" s="231"/>
      <c r="D163" s="428" t="s">
        <v>205</v>
      </c>
      <c r="E163" s="429"/>
      <c r="F163" s="430">
        <f>SUM(F164:F165)</f>
        <v>26.466799999999999</v>
      </c>
      <c r="G163" s="26"/>
      <c r="H163" s="431"/>
      <c r="I163" s="234"/>
      <c r="J163" s="432"/>
      <c r="K163" s="433"/>
      <c r="L163" s="25"/>
      <c r="M163" s="25"/>
      <c r="N163" s="25"/>
      <c r="O163" s="25"/>
      <c r="P163" s="25"/>
      <c r="Q163" s="25"/>
      <c r="R163" s="25"/>
      <c r="S163" s="25"/>
      <c r="T163" s="25"/>
      <c r="U163" s="25"/>
      <c r="V163" s="25"/>
      <c r="W163" s="25"/>
      <c r="X163" s="25"/>
      <c r="Y163" s="176"/>
      <c r="Z163" s="176"/>
      <c r="AA163" s="176"/>
      <c r="AB163" s="176"/>
      <c r="AC163" s="176"/>
      <c r="AD163" s="176"/>
      <c r="AE163" s="176"/>
      <c r="AF163" s="176"/>
      <c r="AG163" s="176"/>
      <c r="AH163" s="176"/>
      <c r="AI163" s="176"/>
      <c r="AJ163" s="176"/>
      <c r="AK163" s="176"/>
      <c r="AL163" s="176"/>
      <c r="AM163" s="176"/>
      <c r="AN163" s="176"/>
      <c r="AO163" s="176"/>
      <c r="AP163" s="176"/>
      <c r="AQ163" s="176"/>
      <c r="AR163" s="176"/>
      <c r="AS163" s="176"/>
      <c r="AT163" s="176"/>
      <c r="AU163" s="176"/>
      <c r="AV163" s="176"/>
      <c r="AW163" s="176"/>
      <c r="AX163" s="176"/>
      <c r="AY163" s="176"/>
      <c r="AZ163" s="176"/>
      <c r="BA163" s="176"/>
      <c r="BB163" s="176"/>
      <c r="BC163" s="176"/>
      <c r="BD163" s="176"/>
      <c r="BE163" s="176"/>
      <c r="BF163" s="176"/>
      <c r="BG163" s="176"/>
      <c r="BH163" s="176"/>
      <c r="BI163" s="176"/>
      <c r="BJ163" s="176"/>
      <c r="BK163" s="176"/>
      <c r="BL163" s="176"/>
      <c r="BM163" s="176"/>
      <c r="BN163" s="176"/>
      <c r="BO163" s="176"/>
      <c r="BP163" s="176"/>
      <c r="BQ163" s="176"/>
      <c r="BR163" s="176"/>
      <c r="BS163" s="176"/>
      <c r="BT163" s="176"/>
      <c r="BU163" s="176"/>
      <c r="BV163" s="176"/>
      <c r="BW163" s="176"/>
      <c r="BX163" s="176"/>
      <c r="BY163" s="176"/>
      <c r="BZ163" s="176"/>
      <c r="CA163" s="176"/>
      <c r="CB163" s="176"/>
      <c r="CC163" s="176"/>
      <c r="CD163" s="176"/>
      <c r="CE163" s="176"/>
      <c r="CF163" s="176"/>
      <c r="CG163" s="176"/>
      <c r="CH163" s="176"/>
      <c r="CI163" s="176"/>
      <c r="CJ163" s="176"/>
      <c r="CK163" s="176"/>
      <c r="CL163" s="176"/>
      <c r="CM163" s="176"/>
      <c r="CN163" s="176"/>
      <c r="CO163" s="176"/>
      <c r="CP163" s="176"/>
      <c r="CQ163" s="176"/>
      <c r="CR163" s="176"/>
      <c r="CS163" s="176"/>
      <c r="CT163" s="176"/>
      <c r="CU163" s="176"/>
      <c r="CV163" s="176"/>
      <c r="CW163" s="176"/>
      <c r="CX163" s="176"/>
      <c r="CY163" s="176"/>
      <c r="CZ163" s="176"/>
      <c r="DA163" s="176"/>
      <c r="DB163" s="176"/>
      <c r="DC163" s="176"/>
      <c r="DD163" s="176"/>
      <c r="DE163" s="176"/>
      <c r="DF163" s="176"/>
      <c r="DG163" s="176"/>
      <c r="DH163" s="176"/>
      <c r="DI163" s="176"/>
      <c r="DJ163" s="176"/>
      <c r="DK163" s="176"/>
      <c r="DL163" s="176"/>
      <c r="DM163" s="176"/>
      <c r="DN163" s="176"/>
      <c r="DO163" s="176"/>
      <c r="DP163" s="176"/>
      <c r="DQ163" s="176"/>
      <c r="DR163" s="176"/>
      <c r="DS163" s="176"/>
      <c r="DT163" s="176"/>
      <c r="DU163" s="176"/>
      <c r="DV163" s="176"/>
      <c r="DW163" s="176"/>
      <c r="DX163" s="176"/>
      <c r="DY163" s="176"/>
      <c r="DZ163" s="176"/>
      <c r="EA163" s="176"/>
      <c r="EB163" s="176"/>
      <c r="EC163" s="176"/>
      <c r="ED163" s="176"/>
      <c r="EE163" s="176"/>
      <c r="EF163" s="176"/>
      <c r="EG163" s="176"/>
      <c r="EH163" s="176"/>
      <c r="EI163" s="176"/>
      <c r="EJ163" s="176"/>
      <c r="EK163" s="176"/>
      <c r="EL163" s="176"/>
      <c r="EM163" s="176"/>
      <c r="EN163" s="176"/>
      <c r="EO163" s="176"/>
      <c r="EP163" s="176"/>
      <c r="EQ163" s="176"/>
      <c r="ER163" s="176"/>
      <c r="ES163" s="176"/>
      <c r="ET163" s="176"/>
      <c r="EU163" s="176"/>
      <c r="EV163" s="176"/>
      <c r="EW163" s="176"/>
      <c r="EX163" s="176"/>
      <c r="EY163" s="176"/>
      <c r="EZ163" s="176"/>
      <c r="FA163" s="176"/>
      <c r="FB163" s="176"/>
      <c r="FC163" s="176"/>
      <c r="FD163" s="176"/>
      <c r="FE163" s="176"/>
      <c r="FF163" s="176"/>
      <c r="FG163" s="176"/>
      <c r="FH163" s="176"/>
      <c r="FI163" s="176"/>
      <c r="FJ163" s="176"/>
      <c r="FK163" s="176"/>
      <c r="FL163" s="176"/>
      <c r="FM163" s="176"/>
      <c r="FN163" s="176"/>
      <c r="FO163" s="176"/>
      <c r="FP163" s="176"/>
      <c r="FQ163" s="176"/>
      <c r="FR163" s="176"/>
      <c r="FS163" s="176"/>
      <c r="FT163" s="176"/>
      <c r="FU163" s="176"/>
      <c r="FV163" s="176"/>
      <c r="FW163" s="176"/>
      <c r="FX163" s="176"/>
      <c r="FY163" s="176"/>
      <c r="FZ163" s="176"/>
      <c r="GA163" s="176"/>
      <c r="GB163" s="176"/>
      <c r="GC163" s="176"/>
      <c r="GD163" s="176"/>
      <c r="GE163" s="176"/>
      <c r="GF163" s="176"/>
      <c r="GG163" s="176"/>
      <c r="GH163" s="176"/>
      <c r="GI163" s="176"/>
      <c r="GJ163" s="176"/>
      <c r="GK163" s="176"/>
      <c r="GL163" s="176"/>
      <c r="GM163" s="176"/>
      <c r="GN163" s="176"/>
      <c r="GO163" s="176"/>
      <c r="GP163" s="176"/>
      <c r="GQ163" s="176"/>
      <c r="GR163" s="176"/>
      <c r="GS163" s="176"/>
      <c r="GT163" s="176"/>
      <c r="GU163" s="176"/>
      <c r="GV163" s="176"/>
      <c r="GW163" s="176"/>
      <c r="GX163" s="176"/>
      <c r="GY163" s="176"/>
      <c r="GZ163" s="176"/>
      <c r="HA163" s="176"/>
      <c r="HB163" s="176"/>
      <c r="HC163" s="176"/>
      <c r="HD163" s="176"/>
      <c r="HE163" s="176"/>
      <c r="HF163" s="176"/>
      <c r="HG163" s="176"/>
      <c r="HH163" s="176"/>
      <c r="HI163" s="176"/>
      <c r="HJ163" s="176"/>
      <c r="HK163" s="176"/>
      <c r="HL163" s="176"/>
      <c r="HM163" s="176"/>
      <c r="HN163" s="176"/>
      <c r="HO163" s="176"/>
      <c r="HP163" s="176"/>
      <c r="HQ163" s="176"/>
      <c r="HR163" s="176"/>
      <c r="HS163" s="176"/>
      <c r="HT163" s="176"/>
      <c r="HU163" s="176"/>
      <c r="HV163" s="176"/>
      <c r="HW163" s="176"/>
      <c r="HX163" s="176"/>
      <c r="HY163" s="176"/>
      <c r="HZ163" s="176"/>
      <c r="IA163" s="176"/>
      <c r="IB163" s="176"/>
      <c r="IC163" s="176"/>
      <c r="ID163" s="176"/>
      <c r="IE163" s="176"/>
      <c r="IF163" s="176"/>
      <c r="IG163" s="176"/>
      <c r="IH163" s="176"/>
      <c r="II163" s="176"/>
      <c r="IJ163" s="176"/>
      <c r="IK163" s="176"/>
      <c r="IL163" s="176"/>
      <c r="IM163" s="176"/>
      <c r="IN163" s="176"/>
      <c r="IO163" s="176"/>
      <c r="IP163" s="176"/>
      <c r="IQ163" s="176"/>
      <c r="IR163" s="176"/>
      <c r="IS163" s="176"/>
      <c r="IT163" s="176"/>
      <c r="IU163" s="176"/>
      <c r="IV163" s="176"/>
    </row>
    <row r="164" spans="1:257" s="379" customFormat="1" ht="27.2" customHeight="1">
      <c r="A164" s="435"/>
      <c r="B164" s="436"/>
      <c r="C164" s="437"/>
      <c r="D164" s="372" t="s">
        <v>206</v>
      </c>
      <c r="E164" s="372"/>
      <c r="F164" s="438">
        <f>(14.64+2.93+2.32)</f>
        <v>19.89</v>
      </c>
      <c r="G164" s="171"/>
      <c r="H164" s="366"/>
      <c r="I164" s="439"/>
      <c r="J164" s="440"/>
      <c r="K164" s="368"/>
      <c r="L164" s="176"/>
      <c r="M164" s="176"/>
      <c r="N164" s="176"/>
      <c r="O164" s="176"/>
      <c r="P164" s="176"/>
      <c r="Q164" s="176"/>
      <c r="R164" s="176"/>
      <c r="S164" s="176"/>
      <c r="T164" s="176"/>
      <c r="U164" s="176"/>
      <c r="V164" s="176"/>
      <c r="W164" s="176"/>
      <c r="X164" s="176"/>
      <c r="Y164" s="25"/>
      <c r="Z164" s="25"/>
      <c r="AA164" s="25"/>
      <c r="AB164" s="25"/>
      <c r="AC164" s="25"/>
      <c r="AD164" s="25"/>
      <c r="AE164" s="25"/>
      <c r="AF164" s="25"/>
      <c r="AG164" s="25"/>
      <c r="AH164" s="25"/>
      <c r="AI164" s="25"/>
      <c r="AJ164" s="25"/>
      <c r="AK164" s="25"/>
      <c r="AL164" s="25"/>
      <c r="AM164" s="25"/>
      <c r="AN164" s="25"/>
      <c r="AO164" s="25"/>
      <c r="AP164" s="25"/>
      <c r="AQ164" s="25"/>
      <c r="AR164" s="25"/>
      <c r="AS164" s="25"/>
      <c r="AT164" s="25"/>
      <c r="AU164" s="25"/>
      <c r="AV164" s="25"/>
      <c r="AW164" s="25"/>
      <c r="AX164" s="25"/>
      <c r="AY164" s="25"/>
      <c r="AZ164" s="25"/>
      <c r="BA164" s="25"/>
      <c r="BB164" s="25"/>
      <c r="BC164" s="25"/>
      <c r="BD164" s="25"/>
      <c r="BE164" s="25"/>
      <c r="BF164" s="25"/>
      <c r="BG164" s="25"/>
      <c r="BH164" s="25"/>
      <c r="BI164" s="25"/>
      <c r="BJ164" s="25"/>
      <c r="BK164" s="25"/>
      <c r="BL164" s="25"/>
      <c r="BM164" s="25"/>
      <c r="BN164" s="25"/>
      <c r="BO164" s="25"/>
      <c r="BP164" s="25"/>
      <c r="BQ164" s="25"/>
      <c r="BR164" s="25"/>
      <c r="BS164" s="25"/>
      <c r="BT164" s="25"/>
      <c r="BU164" s="25"/>
      <c r="BV164" s="25"/>
      <c r="BW164" s="25"/>
      <c r="BX164" s="25"/>
      <c r="BY164" s="25"/>
      <c r="BZ164" s="25"/>
      <c r="CA164" s="25"/>
      <c r="CB164" s="25"/>
      <c r="CC164" s="25"/>
      <c r="CD164" s="25"/>
      <c r="CE164" s="25"/>
      <c r="CF164" s="25"/>
      <c r="CG164" s="25"/>
      <c r="CH164" s="25"/>
      <c r="CI164" s="25"/>
      <c r="CJ164" s="25"/>
      <c r="CK164" s="25"/>
      <c r="CL164" s="25"/>
      <c r="CM164" s="25"/>
      <c r="CN164" s="25"/>
      <c r="CO164" s="25"/>
      <c r="CP164" s="25"/>
      <c r="CQ164" s="25"/>
      <c r="CR164" s="25"/>
      <c r="CS164" s="25"/>
      <c r="CT164" s="25"/>
      <c r="CU164" s="25"/>
      <c r="CV164" s="25"/>
      <c r="CW164" s="25"/>
      <c r="CX164" s="25"/>
      <c r="CY164" s="25"/>
      <c r="CZ164" s="25"/>
      <c r="DA164" s="25"/>
      <c r="DB164" s="25"/>
      <c r="DC164" s="25"/>
      <c r="DD164" s="25"/>
      <c r="DE164" s="25"/>
      <c r="DF164" s="25"/>
      <c r="DG164" s="25"/>
      <c r="DH164" s="25"/>
      <c r="DI164" s="25"/>
      <c r="DJ164" s="25"/>
      <c r="DK164" s="25"/>
      <c r="DL164" s="25"/>
      <c r="DM164" s="25"/>
      <c r="DN164" s="25"/>
      <c r="DO164" s="25"/>
      <c r="DP164" s="25"/>
      <c r="DQ164" s="25"/>
      <c r="DR164" s="25"/>
      <c r="DS164" s="25"/>
      <c r="DT164" s="25"/>
      <c r="DU164" s="25"/>
      <c r="DV164" s="25"/>
      <c r="DW164" s="25"/>
      <c r="DX164" s="25"/>
      <c r="DY164" s="25"/>
      <c r="DZ164" s="25"/>
      <c r="EA164" s="25"/>
      <c r="EB164" s="25"/>
      <c r="EC164" s="25"/>
      <c r="ED164" s="25"/>
      <c r="EE164" s="25"/>
      <c r="EF164" s="25"/>
      <c r="EG164" s="25"/>
      <c r="EH164" s="25"/>
      <c r="EI164" s="25"/>
      <c r="EJ164" s="25"/>
      <c r="EK164" s="25"/>
      <c r="EL164" s="25"/>
      <c r="EM164" s="25"/>
      <c r="EN164" s="25"/>
      <c r="EO164" s="25"/>
      <c r="EP164" s="25"/>
      <c r="EQ164" s="25"/>
      <c r="ER164" s="25"/>
      <c r="ES164" s="25"/>
      <c r="ET164" s="25"/>
      <c r="EU164" s="25"/>
      <c r="EV164" s="25"/>
      <c r="EW164" s="25"/>
      <c r="EX164" s="25"/>
      <c r="EY164" s="25"/>
      <c r="EZ164" s="25"/>
      <c r="FA164" s="25"/>
      <c r="FB164" s="25"/>
      <c r="FC164" s="25"/>
      <c r="FD164" s="25"/>
      <c r="FE164" s="25"/>
      <c r="FF164" s="25"/>
      <c r="FG164" s="25"/>
      <c r="FH164" s="25"/>
      <c r="FI164" s="25"/>
      <c r="FJ164" s="25"/>
      <c r="FK164" s="25"/>
      <c r="FL164" s="25"/>
      <c r="FM164" s="25"/>
      <c r="FN164" s="25"/>
      <c r="FO164" s="25"/>
      <c r="FP164" s="25"/>
      <c r="FQ164" s="25"/>
      <c r="FR164" s="25"/>
      <c r="FS164" s="25"/>
      <c r="FT164" s="25"/>
      <c r="FU164" s="25"/>
      <c r="FV164" s="25"/>
      <c r="FW164" s="25"/>
      <c r="FX164" s="25"/>
      <c r="FY164" s="25"/>
      <c r="FZ164" s="25"/>
      <c r="GA164" s="25"/>
      <c r="GB164" s="25"/>
      <c r="GC164" s="25"/>
      <c r="GD164" s="25"/>
      <c r="GE164" s="25"/>
      <c r="GF164" s="25"/>
      <c r="GG164" s="25"/>
      <c r="GH164" s="25"/>
      <c r="GI164" s="25"/>
      <c r="GJ164" s="25"/>
      <c r="GK164" s="25"/>
      <c r="GL164" s="25"/>
      <c r="GM164" s="25"/>
      <c r="GN164" s="25"/>
      <c r="GO164" s="25"/>
      <c r="GP164" s="25"/>
      <c r="GQ164" s="25"/>
      <c r="GR164" s="25"/>
      <c r="GS164" s="25"/>
      <c r="GT164" s="25"/>
      <c r="GU164" s="25"/>
      <c r="GV164" s="25"/>
      <c r="GW164" s="25"/>
      <c r="GX164" s="25"/>
      <c r="GY164" s="25"/>
      <c r="GZ164" s="25"/>
      <c r="HA164" s="25"/>
      <c r="HB164" s="25"/>
      <c r="HC164" s="25"/>
      <c r="HD164" s="25"/>
      <c r="HE164" s="25"/>
      <c r="HF164" s="25"/>
      <c r="HG164" s="25"/>
      <c r="HH164" s="25"/>
      <c r="HI164" s="25"/>
      <c r="HJ164" s="25"/>
      <c r="HK164" s="25"/>
      <c r="HL164" s="25"/>
      <c r="HM164" s="25"/>
      <c r="HN164" s="25"/>
      <c r="HO164" s="25"/>
      <c r="HP164" s="25"/>
      <c r="HQ164" s="25"/>
      <c r="HR164" s="25"/>
      <c r="HS164" s="25"/>
      <c r="HT164" s="25"/>
      <c r="HU164" s="25"/>
      <c r="HV164" s="25"/>
      <c r="HW164" s="25"/>
      <c r="HX164" s="25"/>
      <c r="HY164" s="25"/>
      <c r="HZ164" s="25"/>
      <c r="IA164" s="25"/>
      <c r="IB164" s="25"/>
      <c r="IC164" s="25"/>
      <c r="ID164" s="25"/>
      <c r="IE164" s="25"/>
      <c r="IF164" s="25"/>
      <c r="IG164" s="25"/>
      <c r="IH164" s="25"/>
      <c r="II164" s="25"/>
      <c r="IJ164" s="25"/>
      <c r="IK164" s="25"/>
      <c r="IL164" s="25"/>
      <c r="IM164" s="25"/>
      <c r="IN164" s="25"/>
      <c r="IO164" s="25"/>
      <c r="IP164" s="25"/>
      <c r="IQ164" s="25"/>
      <c r="IR164" s="25"/>
      <c r="IS164" s="25"/>
      <c r="IT164" s="25"/>
      <c r="IU164" s="25"/>
      <c r="IV164" s="25"/>
    </row>
    <row r="165" spans="1:257" s="379" customFormat="1" ht="13.5" customHeight="1">
      <c r="A165" s="435"/>
      <c r="B165" s="436"/>
      <c r="C165" s="437"/>
      <c r="D165" s="372" t="s">
        <v>207</v>
      </c>
      <c r="E165" s="372"/>
      <c r="F165" s="438">
        <f>(32.884)*0.2</f>
        <v>6.5768000000000004</v>
      </c>
      <c r="G165" s="171"/>
      <c r="H165" s="366"/>
      <c r="I165" s="439"/>
      <c r="J165" s="440"/>
      <c r="K165" s="368"/>
      <c r="L165" s="176"/>
      <c r="M165" s="176"/>
      <c r="N165" s="176"/>
      <c r="O165" s="176"/>
      <c r="P165" s="176"/>
      <c r="Q165" s="176"/>
      <c r="R165" s="176"/>
      <c r="S165" s="176"/>
      <c r="T165" s="176"/>
      <c r="U165" s="176"/>
      <c r="V165" s="176"/>
      <c r="W165" s="176"/>
      <c r="X165" s="176"/>
      <c r="Y165" s="25"/>
      <c r="Z165" s="25"/>
      <c r="AA165" s="25"/>
      <c r="AB165" s="25"/>
      <c r="AC165" s="25"/>
      <c r="AD165" s="25"/>
      <c r="AE165" s="25"/>
      <c r="AF165" s="25"/>
      <c r="AG165" s="25"/>
      <c r="AH165" s="25"/>
      <c r="AI165" s="25"/>
      <c r="AJ165" s="25"/>
      <c r="AK165" s="25"/>
      <c r="AL165" s="25"/>
      <c r="AM165" s="25"/>
      <c r="AN165" s="25"/>
      <c r="AO165" s="25"/>
      <c r="AP165" s="25"/>
      <c r="AQ165" s="25"/>
      <c r="AR165" s="25"/>
      <c r="AS165" s="25"/>
      <c r="AT165" s="25"/>
      <c r="AU165" s="25"/>
      <c r="AV165" s="25"/>
      <c r="AW165" s="25"/>
      <c r="AX165" s="25"/>
      <c r="AY165" s="25"/>
      <c r="AZ165" s="25"/>
      <c r="BA165" s="25"/>
      <c r="BB165" s="25"/>
      <c r="BC165" s="25"/>
      <c r="BD165" s="25"/>
      <c r="BE165" s="25"/>
      <c r="BF165" s="25"/>
      <c r="BG165" s="25"/>
      <c r="BH165" s="25"/>
      <c r="BI165" s="25"/>
      <c r="BJ165" s="25"/>
      <c r="BK165" s="25"/>
      <c r="BL165" s="25"/>
      <c r="BM165" s="25"/>
      <c r="BN165" s="25"/>
      <c r="BO165" s="25"/>
      <c r="BP165" s="25"/>
      <c r="BQ165" s="25"/>
      <c r="BR165" s="25"/>
      <c r="BS165" s="25"/>
      <c r="BT165" s="25"/>
      <c r="BU165" s="25"/>
      <c r="BV165" s="25"/>
      <c r="BW165" s="25"/>
      <c r="BX165" s="25"/>
      <c r="BY165" s="25"/>
      <c r="BZ165" s="25"/>
      <c r="CA165" s="25"/>
      <c r="CB165" s="25"/>
      <c r="CC165" s="25"/>
      <c r="CD165" s="25"/>
      <c r="CE165" s="25"/>
      <c r="CF165" s="25"/>
      <c r="CG165" s="25"/>
      <c r="CH165" s="25"/>
      <c r="CI165" s="25"/>
      <c r="CJ165" s="25"/>
      <c r="CK165" s="25"/>
      <c r="CL165" s="25"/>
      <c r="CM165" s="25"/>
      <c r="CN165" s="25"/>
      <c r="CO165" s="25"/>
      <c r="CP165" s="25"/>
      <c r="CQ165" s="25"/>
      <c r="CR165" s="25"/>
      <c r="CS165" s="25"/>
      <c r="CT165" s="25"/>
      <c r="CU165" s="25"/>
      <c r="CV165" s="25"/>
      <c r="CW165" s="25"/>
      <c r="CX165" s="25"/>
      <c r="CY165" s="25"/>
      <c r="CZ165" s="25"/>
      <c r="DA165" s="25"/>
      <c r="DB165" s="25"/>
      <c r="DC165" s="25"/>
      <c r="DD165" s="25"/>
      <c r="DE165" s="25"/>
      <c r="DF165" s="25"/>
      <c r="DG165" s="25"/>
      <c r="DH165" s="25"/>
      <c r="DI165" s="25"/>
      <c r="DJ165" s="25"/>
      <c r="DK165" s="25"/>
      <c r="DL165" s="25"/>
      <c r="DM165" s="25"/>
      <c r="DN165" s="25"/>
      <c r="DO165" s="25"/>
      <c r="DP165" s="25"/>
      <c r="DQ165" s="25"/>
      <c r="DR165" s="25"/>
      <c r="DS165" s="25"/>
      <c r="DT165" s="25"/>
      <c r="DU165" s="25"/>
      <c r="DV165" s="25"/>
      <c r="DW165" s="25"/>
      <c r="DX165" s="25"/>
      <c r="DY165" s="25"/>
      <c r="DZ165" s="25"/>
      <c r="EA165" s="25"/>
      <c r="EB165" s="25"/>
      <c r="EC165" s="25"/>
      <c r="ED165" s="25"/>
      <c r="EE165" s="25"/>
      <c r="EF165" s="25"/>
      <c r="EG165" s="25"/>
      <c r="EH165" s="25"/>
      <c r="EI165" s="25"/>
      <c r="EJ165" s="25"/>
      <c r="EK165" s="25"/>
      <c r="EL165" s="25"/>
      <c r="EM165" s="25"/>
      <c r="EN165" s="25"/>
      <c r="EO165" s="25"/>
      <c r="EP165" s="25"/>
      <c r="EQ165" s="25"/>
      <c r="ER165" s="25"/>
      <c r="ES165" s="25"/>
      <c r="ET165" s="25"/>
      <c r="EU165" s="25"/>
      <c r="EV165" s="25"/>
      <c r="EW165" s="25"/>
      <c r="EX165" s="25"/>
      <c r="EY165" s="25"/>
      <c r="EZ165" s="25"/>
      <c r="FA165" s="25"/>
      <c r="FB165" s="25"/>
      <c r="FC165" s="25"/>
      <c r="FD165" s="25"/>
      <c r="FE165" s="25"/>
      <c r="FF165" s="25"/>
      <c r="FG165" s="25"/>
      <c r="FH165" s="25"/>
      <c r="FI165" s="25"/>
      <c r="FJ165" s="25"/>
      <c r="FK165" s="25"/>
      <c r="FL165" s="25"/>
      <c r="FM165" s="25"/>
      <c r="FN165" s="25"/>
      <c r="FO165" s="25"/>
      <c r="FP165" s="25"/>
      <c r="FQ165" s="25"/>
      <c r="FR165" s="25"/>
      <c r="FS165" s="25"/>
      <c r="FT165" s="25"/>
      <c r="FU165" s="25"/>
      <c r="FV165" s="25"/>
      <c r="FW165" s="25"/>
      <c r="FX165" s="25"/>
      <c r="FY165" s="25"/>
      <c r="FZ165" s="25"/>
      <c r="GA165" s="25"/>
      <c r="GB165" s="25"/>
      <c r="GC165" s="25"/>
      <c r="GD165" s="25"/>
      <c r="GE165" s="25"/>
      <c r="GF165" s="25"/>
      <c r="GG165" s="25"/>
      <c r="GH165" s="25"/>
      <c r="GI165" s="25"/>
      <c r="GJ165" s="25"/>
      <c r="GK165" s="25"/>
      <c r="GL165" s="25"/>
      <c r="GM165" s="25"/>
      <c r="GN165" s="25"/>
      <c r="GO165" s="25"/>
      <c r="GP165" s="25"/>
      <c r="GQ165" s="25"/>
      <c r="GR165" s="25"/>
      <c r="GS165" s="25"/>
      <c r="GT165" s="25"/>
      <c r="GU165" s="25"/>
      <c r="GV165" s="25"/>
      <c r="GW165" s="25"/>
      <c r="GX165" s="25"/>
      <c r="GY165" s="25"/>
      <c r="GZ165" s="25"/>
      <c r="HA165" s="25"/>
      <c r="HB165" s="25"/>
      <c r="HC165" s="25"/>
      <c r="HD165" s="25"/>
      <c r="HE165" s="25"/>
      <c r="HF165" s="25"/>
      <c r="HG165" s="25"/>
      <c r="HH165" s="25"/>
      <c r="HI165" s="25"/>
      <c r="HJ165" s="25"/>
      <c r="HK165" s="25"/>
      <c r="HL165" s="25"/>
      <c r="HM165" s="25"/>
      <c r="HN165" s="25"/>
      <c r="HO165" s="25"/>
      <c r="HP165" s="25"/>
      <c r="HQ165" s="25"/>
      <c r="HR165" s="25"/>
      <c r="HS165" s="25"/>
      <c r="HT165" s="25"/>
      <c r="HU165" s="25"/>
      <c r="HV165" s="25"/>
      <c r="HW165" s="25"/>
      <c r="HX165" s="25"/>
      <c r="HY165" s="25"/>
      <c r="HZ165" s="25"/>
      <c r="IA165" s="25"/>
      <c r="IB165" s="25"/>
      <c r="IC165" s="25"/>
      <c r="ID165" s="25"/>
      <c r="IE165" s="25"/>
      <c r="IF165" s="25"/>
      <c r="IG165" s="25"/>
      <c r="IH165" s="25"/>
      <c r="II165" s="25"/>
      <c r="IJ165" s="25"/>
      <c r="IK165" s="25"/>
      <c r="IL165" s="25"/>
      <c r="IM165" s="25"/>
      <c r="IN165" s="25"/>
      <c r="IO165" s="25"/>
      <c r="IP165" s="25"/>
      <c r="IQ165" s="25"/>
      <c r="IR165" s="25"/>
      <c r="IS165" s="25"/>
      <c r="IT165" s="25"/>
      <c r="IU165" s="25"/>
      <c r="IV165" s="25"/>
    </row>
    <row r="166" spans="1:257" s="434" customFormat="1" ht="13.5" customHeight="1">
      <c r="A166" s="426"/>
      <c r="B166" s="427"/>
      <c r="C166" s="231"/>
      <c r="D166" s="428" t="s">
        <v>208</v>
      </c>
      <c r="E166" s="429"/>
      <c r="F166" s="430">
        <f>SUM(F167)</f>
        <v>2.2199999999999998</v>
      </c>
      <c r="G166" s="26"/>
      <c r="H166" s="431"/>
      <c r="I166" s="234"/>
      <c r="J166" s="441"/>
      <c r="K166" s="433"/>
      <c r="L166" s="27"/>
      <c r="M166" s="27"/>
      <c r="N166" s="27"/>
      <c r="O166" s="27"/>
      <c r="P166" s="25"/>
      <c r="Q166" s="25"/>
      <c r="R166" s="25"/>
      <c r="S166" s="25"/>
      <c r="T166" s="25"/>
      <c r="U166" s="25"/>
      <c r="V166" s="25"/>
      <c r="W166" s="25"/>
      <c r="X166" s="25"/>
      <c r="Y166" s="176"/>
      <c r="Z166" s="176"/>
      <c r="AA166" s="176"/>
      <c r="AB166" s="176"/>
      <c r="AC166" s="176"/>
      <c r="AD166" s="176"/>
      <c r="AE166" s="176"/>
      <c r="AF166" s="176"/>
      <c r="AG166" s="176"/>
      <c r="AH166" s="176"/>
      <c r="AI166" s="176"/>
      <c r="AJ166" s="176"/>
      <c r="AK166" s="176"/>
      <c r="AL166" s="176"/>
      <c r="AM166" s="176"/>
      <c r="AN166" s="176"/>
      <c r="AO166" s="176"/>
      <c r="AP166" s="176"/>
      <c r="AQ166" s="176"/>
      <c r="AR166" s="176"/>
      <c r="AS166" s="176"/>
      <c r="AT166" s="176"/>
      <c r="AU166" s="176"/>
      <c r="AV166" s="176"/>
      <c r="AW166" s="176"/>
      <c r="AX166" s="176"/>
      <c r="AY166" s="176"/>
      <c r="AZ166" s="176"/>
      <c r="BA166" s="176"/>
      <c r="BB166" s="176"/>
      <c r="BC166" s="176"/>
      <c r="BD166" s="176"/>
      <c r="BE166" s="176"/>
      <c r="BF166" s="176"/>
      <c r="BG166" s="176"/>
      <c r="BH166" s="176"/>
      <c r="BI166" s="176"/>
      <c r="BJ166" s="176"/>
      <c r="BK166" s="176"/>
      <c r="BL166" s="176"/>
      <c r="BM166" s="176"/>
      <c r="BN166" s="176"/>
      <c r="BO166" s="176"/>
      <c r="BP166" s="176"/>
      <c r="BQ166" s="176"/>
      <c r="BR166" s="176"/>
      <c r="BS166" s="176"/>
      <c r="BT166" s="176"/>
      <c r="BU166" s="176"/>
      <c r="BV166" s="176"/>
      <c r="BW166" s="176"/>
      <c r="BX166" s="176"/>
      <c r="BY166" s="176"/>
      <c r="BZ166" s="176"/>
      <c r="CA166" s="176"/>
      <c r="CB166" s="176"/>
      <c r="CC166" s="176"/>
      <c r="CD166" s="176"/>
      <c r="CE166" s="176"/>
      <c r="CF166" s="176"/>
      <c r="CG166" s="176"/>
      <c r="CH166" s="176"/>
      <c r="CI166" s="176"/>
      <c r="CJ166" s="176"/>
      <c r="CK166" s="176"/>
      <c r="CL166" s="176"/>
      <c r="CM166" s="176"/>
      <c r="CN166" s="176"/>
      <c r="CO166" s="176"/>
      <c r="CP166" s="176"/>
      <c r="CQ166" s="176"/>
      <c r="CR166" s="176"/>
      <c r="CS166" s="176"/>
      <c r="CT166" s="176"/>
      <c r="CU166" s="176"/>
      <c r="CV166" s="176"/>
      <c r="CW166" s="176"/>
      <c r="CX166" s="176"/>
      <c r="CY166" s="176"/>
      <c r="CZ166" s="176"/>
      <c r="DA166" s="176"/>
      <c r="DB166" s="176"/>
      <c r="DC166" s="176"/>
      <c r="DD166" s="176"/>
      <c r="DE166" s="176"/>
      <c r="DF166" s="176"/>
      <c r="DG166" s="176"/>
      <c r="DH166" s="176"/>
      <c r="DI166" s="176"/>
      <c r="DJ166" s="176"/>
      <c r="DK166" s="176"/>
      <c r="DL166" s="176"/>
      <c r="DM166" s="176"/>
      <c r="DN166" s="176"/>
      <c r="DO166" s="176"/>
      <c r="DP166" s="176"/>
      <c r="DQ166" s="176"/>
      <c r="DR166" s="176"/>
      <c r="DS166" s="176"/>
      <c r="DT166" s="176"/>
      <c r="DU166" s="176"/>
      <c r="DV166" s="176"/>
      <c r="DW166" s="176"/>
      <c r="DX166" s="176"/>
      <c r="DY166" s="176"/>
      <c r="DZ166" s="176"/>
      <c r="EA166" s="176"/>
      <c r="EB166" s="176"/>
      <c r="EC166" s="176"/>
      <c r="ED166" s="176"/>
      <c r="EE166" s="176"/>
      <c r="EF166" s="176"/>
      <c r="EG166" s="176"/>
      <c r="EH166" s="176"/>
      <c r="EI166" s="176"/>
      <c r="EJ166" s="176"/>
      <c r="EK166" s="176"/>
      <c r="EL166" s="176"/>
      <c r="EM166" s="176"/>
      <c r="EN166" s="176"/>
      <c r="EO166" s="176"/>
      <c r="EP166" s="176"/>
      <c r="EQ166" s="176"/>
      <c r="ER166" s="176"/>
      <c r="ES166" s="176"/>
      <c r="ET166" s="176"/>
      <c r="EU166" s="176"/>
      <c r="EV166" s="176"/>
      <c r="EW166" s="176"/>
      <c r="EX166" s="176"/>
      <c r="EY166" s="176"/>
      <c r="EZ166" s="176"/>
      <c r="FA166" s="176"/>
      <c r="FB166" s="176"/>
      <c r="FC166" s="176"/>
      <c r="FD166" s="176"/>
      <c r="FE166" s="176"/>
      <c r="FF166" s="176"/>
      <c r="FG166" s="176"/>
      <c r="FH166" s="176"/>
      <c r="FI166" s="176"/>
      <c r="FJ166" s="176"/>
      <c r="FK166" s="176"/>
      <c r="FL166" s="176"/>
      <c r="FM166" s="176"/>
      <c r="FN166" s="176"/>
      <c r="FO166" s="176"/>
      <c r="FP166" s="176"/>
      <c r="FQ166" s="176"/>
      <c r="FR166" s="176"/>
      <c r="FS166" s="176"/>
      <c r="FT166" s="176"/>
      <c r="FU166" s="176"/>
      <c r="FV166" s="176"/>
      <c r="FW166" s="176"/>
      <c r="FX166" s="176"/>
      <c r="FY166" s="176"/>
      <c r="FZ166" s="176"/>
      <c r="GA166" s="176"/>
      <c r="GB166" s="176"/>
      <c r="GC166" s="176"/>
      <c r="GD166" s="176"/>
      <c r="GE166" s="176"/>
      <c r="GF166" s="176"/>
      <c r="GG166" s="176"/>
      <c r="GH166" s="176"/>
      <c r="GI166" s="176"/>
      <c r="GJ166" s="176"/>
      <c r="GK166" s="176"/>
      <c r="GL166" s="176"/>
      <c r="GM166" s="176"/>
      <c r="GN166" s="176"/>
      <c r="GO166" s="176"/>
      <c r="GP166" s="176"/>
      <c r="GQ166" s="176"/>
      <c r="GR166" s="176"/>
      <c r="GS166" s="176"/>
      <c r="GT166" s="176"/>
      <c r="GU166" s="176"/>
      <c r="GV166" s="176"/>
      <c r="GW166" s="176"/>
      <c r="GX166" s="176"/>
      <c r="GY166" s="176"/>
      <c r="GZ166" s="176"/>
      <c r="HA166" s="176"/>
      <c r="HB166" s="176"/>
      <c r="HC166" s="176"/>
      <c r="HD166" s="176"/>
      <c r="HE166" s="176"/>
      <c r="HF166" s="176"/>
      <c r="HG166" s="176"/>
      <c r="HH166" s="176"/>
      <c r="HI166" s="176"/>
      <c r="HJ166" s="176"/>
      <c r="HK166" s="176"/>
      <c r="HL166" s="176"/>
      <c r="HM166" s="176"/>
      <c r="HN166" s="176"/>
      <c r="HO166" s="176"/>
      <c r="HP166" s="176"/>
      <c r="HQ166" s="176"/>
      <c r="HR166" s="176"/>
      <c r="HS166" s="176"/>
      <c r="HT166" s="176"/>
      <c r="HU166" s="176"/>
      <c r="HV166" s="176"/>
      <c r="HW166" s="176"/>
      <c r="HX166" s="176"/>
      <c r="HY166" s="176"/>
      <c r="HZ166" s="176"/>
      <c r="IA166" s="176"/>
      <c r="IB166" s="176"/>
      <c r="IC166" s="176"/>
      <c r="ID166" s="176"/>
      <c r="IE166" s="176"/>
      <c r="IF166" s="176"/>
      <c r="IG166" s="176"/>
      <c r="IH166" s="176"/>
      <c r="II166" s="176"/>
      <c r="IJ166" s="176"/>
      <c r="IK166" s="176"/>
      <c r="IL166" s="176"/>
      <c r="IM166" s="176"/>
      <c r="IN166" s="176"/>
      <c r="IO166" s="176"/>
      <c r="IP166" s="176"/>
      <c r="IQ166" s="176"/>
      <c r="IR166" s="176"/>
      <c r="IS166" s="176"/>
      <c r="IT166" s="176"/>
      <c r="IU166" s="176"/>
      <c r="IV166" s="176"/>
    </row>
    <row r="167" spans="1:257" s="379" customFormat="1" ht="27.2" customHeight="1">
      <c r="A167" s="435"/>
      <c r="B167" s="436"/>
      <c r="C167" s="437"/>
      <c r="D167" s="372" t="s">
        <v>209</v>
      </c>
      <c r="E167" s="372"/>
      <c r="F167" s="438">
        <f>(1.63+0.33+0.26)</f>
        <v>2.2199999999999998</v>
      </c>
      <c r="G167" s="171"/>
      <c r="H167" s="366"/>
      <c r="I167" s="439"/>
      <c r="J167" s="442"/>
      <c r="K167" s="368"/>
      <c r="L167" s="27"/>
      <c r="M167" s="27"/>
      <c r="N167" s="27"/>
      <c r="O167" s="27"/>
      <c r="P167" s="25"/>
      <c r="Q167" s="25"/>
      <c r="R167" s="25"/>
      <c r="S167" s="25"/>
      <c r="T167" s="25"/>
      <c r="U167" s="25"/>
      <c r="V167" s="25"/>
      <c r="W167" s="25"/>
      <c r="X167" s="25"/>
      <c r="Y167" s="25"/>
      <c r="Z167" s="25"/>
      <c r="AA167" s="25"/>
      <c r="AB167" s="25"/>
      <c r="AC167" s="25"/>
      <c r="AD167" s="25"/>
      <c r="AE167" s="25"/>
      <c r="AF167" s="25"/>
      <c r="AG167" s="25"/>
      <c r="AH167" s="25"/>
      <c r="AI167" s="25"/>
      <c r="AJ167" s="25"/>
      <c r="AK167" s="25"/>
      <c r="AL167" s="25"/>
      <c r="AM167" s="25"/>
      <c r="AN167" s="25"/>
      <c r="AO167" s="25"/>
      <c r="AP167" s="25"/>
      <c r="AQ167" s="25"/>
      <c r="AR167" s="25"/>
      <c r="AS167" s="25"/>
      <c r="AT167" s="25"/>
      <c r="AU167" s="25"/>
      <c r="AV167" s="25"/>
      <c r="AW167" s="25"/>
      <c r="AX167" s="25"/>
      <c r="AY167" s="25"/>
      <c r="AZ167" s="25"/>
      <c r="BA167" s="25"/>
      <c r="BB167" s="25"/>
      <c r="BC167" s="25"/>
      <c r="BD167" s="25"/>
      <c r="BE167" s="25"/>
      <c r="BF167" s="25"/>
      <c r="BG167" s="25"/>
      <c r="BH167" s="25"/>
      <c r="BI167" s="25"/>
      <c r="BJ167" s="25"/>
      <c r="BK167" s="25"/>
      <c r="BL167" s="25"/>
      <c r="BM167" s="25"/>
      <c r="BN167" s="25"/>
      <c r="BO167" s="25"/>
      <c r="BP167" s="25"/>
      <c r="BQ167" s="25"/>
      <c r="BR167" s="25"/>
      <c r="BS167" s="25"/>
      <c r="BT167" s="25"/>
      <c r="BU167" s="25"/>
      <c r="BV167" s="25"/>
      <c r="BW167" s="25"/>
      <c r="BX167" s="25"/>
      <c r="BY167" s="25"/>
      <c r="BZ167" s="25"/>
      <c r="CA167" s="25"/>
      <c r="CB167" s="25"/>
      <c r="CC167" s="25"/>
      <c r="CD167" s="25"/>
      <c r="CE167" s="25"/>
      <c r="CF167" s="25"/>
      <c r="CG167" s="25"/>
      <c r="CH167" s="25"/>
      <c r="CI167" s="25"/>
      <c r="CJ167" s="25"/>
      <c r="CK167" s="25"/>
      <c r="CL167" s="25"/>
      <c r="CM167" s="25"/>
      <c r="CN167" s="25"/>
      <c r="CO167" s="25"/>
      <c r="CP167" s="25"/>
      <c r="CQ167" s="25"/>
      <c r="CR167" s="25"/>
      <c r="CS167" s="25"/>
      <c r="CT167" s="25"/>
      <c r="CU167" s="25"/>
      <c r="CV167" s="25"/>
      <c r="CW167" s="25"/>
      <c r="CX167" s="25"/>
      <c r="CY167" s="25"/>
      <c r="CZ167" s="25"/>
      <c r="DA167" s="25"/>
      <c r="DB167" s="25"/>
      <c r="DC167" s="25"/>
      <c r="DD167" s="25"/>
      <c r="DE167" s="25"/>
      <c r="DF167" s="25"/>
      <c r="DG167" s="25"/>
      <c r="DH167" s="25"/>
      <c r="DI167" s="25"/>
      <c r="DJ167" s="25"/>
      <c r="DK167" s="25"/>
      <c r="DL167" s="25"/>
      <c r="DM167" s="25"/>
      <c r="DN167" s="25"/>
      <c r="DO167" s="25"/>
      <c r="DP167" s="25"/>
      <c r="DQ167" s="25"/>
      <c r="DR167" s="25"/>
      <c r="DS167" s="25"/>
      <c r="DT167" s="25"/>
      <c r="DU167" s="25"/>
      <c r="DV167" s="25"/>
      <c r="DW167" s="25"/>
      <c r="DX167" s="25"/>
      <c r="DY167" s="25"/>
      <c r="DZ167" s="25"/>
      <c r="EA167" s="25"/>
      <c r="EB167" s="25"/>
      <c r="EC167" s="25"/>
      <c r="ED167" s="25"/>
      <c r="EE167" s="25"/>
      <c r="EF167" s="25"/>
      <c r="EG167" s="25"/>
      <c r="EH167" s="25"/>
      <c r="EI167" s="25"/>
      <c r="EJ167" s="25"/>
      <c r="EK167" s="25"/>
      <c r="EL167" s="25"/>
      <c r="EM167" s="25"/>
      <c r="EN167" s="25"/>
      <c r="EO167" s="25"/>
      <c r="EP167" s="25"/>
      <c r="EQ167" s="25"/>
      <c r="ER167" s="25"/>
      <c r="ES167" s="25"/>
      <c r="ET167" s="25"/>
      <c r="EU167" s="25"/>
      <c r="EV167" s="25"/>
      <c r="EW167" s="25"/>
      <c r="EX167" s="25"/>
      <c r="EY167" s="25"/>
      <c r="EZ167" s="25"/>
      <c r="FA167" s="25"/>
      <c r="FB167" s="25"/>
      <c r="FC167" s="25"/>
      <c r="FD167" s="25"/>
      <c r="FE167" s="25"/>
      <c r="FF167" s="25"/>
      <c r="FG167" s="25"/>
      <c r="FH167" s="25"/>
      <c r="FI167" s="25"/>
      <c r="FJ167" s="25"/>
      <c r="FK167" s="25"/>
      <c r="FL167" s="25"/>
      <c r="FM167" s="25"/>
      <c r="FN167" s="25"/>
      <c r="FO167" s="25"/>
      <c r="FP167" s="25"/>
      <c r="FQ167" s="25"/>
      <c r="FR167" s="25"/>
      <c r="FS167" s="25"/>
      <c r="FT167" s="25"/>
      <c r="FU167" s="25"/>
      <c r="FV167" s="25"/>
      <c r="FW167" s="25"/>
      <c r="FX167" s="25"/>
      <c r="FY167" s="25"/>
      <c r="FZ167" s="25"/>
      <c r="GA167" s="25"/>
      <c r="GB167" s="25"/>
      <c r="GC167" s="25"/>
      <c r="GD167" s="25"/>
      <c r="GE167" s="25"/>
      <c r="GF167" s="25"/>
      <c r="GG167" s="25"/>
      <c r="GH167" s="25"/>
      <c r="GI167" s="25"/>
      <c r="GJ167" s="25"/>
      <c r="GK167" s="25"/>
      <c r="GL167" s="25"/>
      <c r="GM167" s="25"/>
      <c r="GN167" s="25"/>
      <c r="GO167" s="25"/>
      <c r="GP167" s="25"/>
      <c r="GQ167" s="25"/>
      <c r="GR167" s="25"/>
      <c r="GS167" s="25"/>
      <c r="GT167" s="25"/>
      <c r="GU167" s="25"/>
      <c r="GV167" s="25"/>
      <c r="GW167" s="25"/>
      <c r="GX167" s="25"/>
      <c r="GY167" s="25"/>
      <c r="GZ167" s="25"/>
      <c r="HA167" s="25"/>
      <c r="HB167" s="25"/>
      <c r="HC167" s="25"/>
      <c r="HD167" s="25"/>
      <c r="HE167" s="25"/>
      <c r="HF167" s="25"/>
      <c r="HG167" s="25"/>
      <c r="HH167" s="25"/>
      <c r="HI167" s="25"/>
      <c r="HJ167" s="25"/>
      <c r="HK167" s="25"/>
      <c r="HL167" s="25"/>
      <c r="HM167" s="25"/>
      <c r="HN167" s="25"/>
      <c r="HO167" s="25"/>
      <c r="HP167" s="25"/>
      <c r="HQ167" s="25"/>
      <c r="HR167" s="25"/>
      <c r="HS167" s="25"/>
      <c r="HT167" s="25"/>
      <c r="HU167" s="25"/>
      <c r="HV167" s="25"/>
      <c r="HW167" s="25"/>
      <c r="HX167" s="25"/>
      <c r="HY167" s="25"/>
      <c r="HZ167" s="25"/>
      <c r="IA167" s="25"/>
      <c r="IB167" s="25"/>
      <c r="IC167" s="25"/>
      <c r="ID167" s="25"/>
      <c r="IE167" s="25"/>
      <c r="IF167" s="25"/>
      <c r="IG167" s="25"/>
      <c r="IH167" s="25"/>
      <c r="II167" s="25"/>
      <c r="IJ167" s="25"/>
      <c r="IK167" s="25"/>
      <c r="IL167" s="25"/>
      <c r="IM167" s="25"/>
      <c r="IN167" s="25"/>
      <c r="IO167" s="25"/>
      <c r="IP167" s="25"/>
      <c r="IQ167" s="25"/>
      <c r="IR167" s="25"/>
      <c r="IS167" s="25"/>
      <c r="IT167" s="25"/>
      <c r="IU167" s="25"/>
      <c r="IV167" s="25"/>
    </row>
    <row r="168" spans="1:257" s="379" customFormat="1" ht="13.5" customHeight="1">
      <c r="A168" s="373" t="s">
        <v>210</v>
      </c>
      <c r="B168" s="396"/>
      <c r="C168" s="397"/>
      <c r="D168" s="372" t="s">
        <v>211</v>
      </c>
      <c r="E168" s="388" t="s">
        <v>28</v>
      </c>
      <c r="F168" s="398">
        <f>F163</f>
        <v>26.466799999999999</v>
      </c>
      <c r="G168" s="172"/>
      <c r="H168" s="374">
        <f t="shared" ref="H168:H173" si="0">F168*G168</f>
        <v>0</v>
      </c>
      <c r="I168" s="399"/>
      <c r="J168" s="375"/>
      <c r="K168" s="400"/>
      <c r="L168" s="237"/>
      <c r="M168" s="377"/>
      <c r="N168" s="377"/>
      <c r="O168" s="378"/>
      <c r="P168" s="377"/>
      <c r="T168" s="401"/>
      <c r="U168" s="354"/>
      <c r="V168" s="354"/>
    </row>
    <row r="169" spans="1:257" s="379" customFormat="1" ht="13.5" customHeight="1">
      <c r="A169" s="373" t="s">
        <v>212</v>
      </c>
      <c r="B169" s="396"/>
      <c r="C169" s="397"/>
      <c r="D169" s="372" t="s">
        <v>213</v>
      </c>
      <c r="E169" s="388" t="s">
        <v>28</v>
      </c>
      <c r="F169" s="398">
        <f>F166</f>
        <v>2.2199999999999998</v>
      </c>
      <c r="G169" s="172"/>
      <c r="H169" s="374">
        <f t="shared" si="0"/>
        <v>0</v>
      </c>
      <c r="I169" s="399"/>
      <c r="J169" s="375"/>
      <c r="K169" s="400"/>
      <c r="L169" s="237"/>
      <c r="M169" s="377"/>
      <c r="N169" s="377"/>
      <c r="O169" s="378"/>
      <c r="P169" s="377"/>
      <c r="T169" s="401"/>
      <c r="U169" s="354"/>
      <c r="V169" s="354"/>
    </row>
    <row r="170" spans="1:257" s="379" customFormat="1" ht="27.2" customHeight="1">
      <c r="A170" s="373" t="s">
        <v>214</v>
      </c>
      <c r="B170" s="423"/>
      <c r="C170" s="423"/>
      <c r="D170" s="372" t="s">
        <v>215</v>
      </c>
      <c r="E170" s="388" t="s">
        <v>28</v>
      </c>
      <c r="F170" s="398">
        <f>F162</f>
        <v>28.686799999999998</v>
      </c>
      <c r="G170" s="177"/>
      <c r="H170" s="443">
        <f t="shared" si="0"/>
        <v>0</v>
      </c>
      <c r="I170" s="439"/>
      <c r="J170" s="444"/>
      <c r="K170" s="445"/>
      <c r="L170" s="237"/>
      <c r="M170" s="178"/>
      <c r="N170" s="178"/>
      <c r="O170" s="178"/>
      <c r="P170" s="178"/>
      <c r="Q170" s="178"/>
      <c r="R170" s="178"/>
      <c r="S170" s="179"/>
      <c r="T170" s="180"/>
      <c r="U170" s="25"/>
      <c r="V170" s="25"/>
      <c r="W170" s="25"/>
      <c r="X170" s="25"/>
      <c r="Y170" s="25"/>
      <c r="Z170" s="25"/>
      <c r="AA170" s="25"/>
      <c r="AB170" s="25"/>
      <c r="AC170" s="25"/>
      <c r="AD170" s="25"/>
      <c r="AE170" s="25"/>
      <c r="AF170" s="25"/>
      <c r="AG170" s="25"/>
      <c r="AH170" s="25"/>
      <c r="AI170" s="25"/>
      <c r="AJ170" s="25"/>
      <c r="AK170" s="25"/>
      <c r="AL170" s="25"/>
      <c r="AM170" s="25"/>
      <c r="AN170" s="25"/>
      <c r="AO170" s="25"/>
      <c r="AP170" s="25"/>
      <c r="AQ170" s="25"/>
      <c r="AR170" s="25"/>
      <c r="AS170" s="25"/>
      <c r="AT170" s="25"/>
      <c r="AU170" s="25"/>
      <c r="AV170" s="25"/>
      <c r="AW170" s="25"/>
      <c r="AX170" s="25"/>
      <c r="AY170" s="25"/>
      <c r="AZ170" s="25"/>
      <c r="BA170" s="25"/>
      <c r="BB170" s="25"/>
      <c r="BC170" s="25"/>
      <c r="BD170" s="25"/>
      <c r="BE170" s="25"/>
      <c r="BF170" s="25"/>
      <c r="BG170" s="25"/>
      <c r="BH170" s="25"/>
      <c r="BI170" s="25"/>
      <c r="BJ170" s="25"/>
      <c r="BK170" s="25"/>
      <c r="BL170" s="25"/>
      <c r="BM170" s="25"/>
      <c r="BN170" s="25"/>
      <c r="BO170" s="25"/>
      <c r="BP170" s="25"/>
      <c r="BQ170" s="25"/>
      <c r="BR170" s="25"/>
      <c r="BS170" s="25"/>
      <c r="BT170" s="25"/>
      <c r="BU170" s="25"/>
      <c r="BV170" s="25"/>
      <c r="BW170" s="25"/>
      <c r="BX170" s="25"/>
      <c r="BY170" s="25"/>
      <c r="BZ170" s="25"/>
      <c r="CA170" s="25"/>
      <c r="CB170" s="25"/>
      <c r="CC170" s="25"/>
      <c r="CD170" s="25"/>
      <c r="CE170" s="25"/>
      <c r="CF170" s="25"/>
      <c r="CG170" s="25"/>
      <c r="CH170" s="25"/>
      <c r="CI170" s="25"/>
      <c r="CJ170" s="25"/>
      <c r="CK170" s="25"/>
      <c r="CL170" s="25"/>
      <c r="CM170" s="25"/>
      <c r="CN170" s="25"/>
      <c r="CO170" s="25"/>
      <c r="CP170" s="25"/>
      <c r="CQ170" s="25"/>
      <c r="CR170" s="25"/>
      <c r="CS170" s="25"/>
      <c r="CT170" s="25"/>
      <c r="CU170" s="25"/>
      <c r="CV170" s="25"/>
      <c r="CW170" s="25"/>
      <c r="CX170" s="25"/>
      <c r="CY170" s="25"/>
      <c r="CZ170" s="25"/>
      <c r="DA170" s="25"/>
      <c r="DB170" s="25"/>
      <c r="DC170" s="25"/>
      <c r="DD170" s="25"/>
      <c r="DE170" s="25"/>
      <c r="DF170" s="25"/>
      <c r="DG170" s="25"/>
      <c r="DH170" s="25"/>
      <c r="DI170" s="25"/>
      <c r="DJ170" s="25"/>
      <c r="DK170" s="25"/>
      <c r="DL170" s="25"/>
      <c r="DM170" s="25"/>
      <c r="DN170" s="25"/>
      <c r="DO170" s="25"/>
      <c r="DP170" s="25"/>
      <c r="DQ170" s="25"/>
      <c r="DR170" s="25"/>
      <c r="DS170" s="25"/>
      <c r="DT170" s="25"/>
      <c r="DU170" s="25"/>
      <c r="DV170" s="25"/>
      <c r="DW170" s="25"/>
      <c r="DX170" s="25"/>
      <c r="DY170" s="25"/>
      <c r="DZ170" s="25"/>
      <c r="EA170" s="25"/>
      <c r="EB170" s="25"/>
      <c r="EC170" s="25"/>
      <c r="ED170" s="25"/>
      <c r="EE170" s="25"/>
      <c r="EF170" s="25"/>
      <c r="EG170" s="25"/>
      <c r="EH170" s="25"/>
      <c r="EI170" s="25"/>
      <c r="EJ170" s="25"/>
      <c r="EK170" s="25"/>
      <c r="EL170" s="25"/>
      <c r="EM170" s="25"/>
      <c r="EN170" s="25"/>
      <c r="EO170" s="25"/>
      <c r="EP170" s="25"/>
      <c r="EQ170" s="25"/>
      <c r="ER170" s="25"/>
      <c r="ES170" s="25"/>
      <c r="ET170" s="25"/>
      <c r="EU170" s="25"/>
      <c r="EV170" s="25"/>
      <c r="EW170" s="25"/>
      <c r="EX170" s="25"/>
      <c r="EY170" s="25"/>
      <c r="EZ170" s="25"/>
      <c r="FA170" s="25"/>
      <c r="FB170" s="25"/>
      <c r="FC170" s="25"/>
      <c r="FD170" s="25"/>
      <c r="FE170" s="25"/>
      <c r="FF170" s="25"/>
      <c r="FG170" s="25"/>
      <c r="FH170" s="25"/>
      <c r="FI170" s="25"/>
      <c r="FJ170" s="25"/>
      <c r="FK170" s="25"/>
      <c r="FL170" s="25"/>
      <c r="FM170" s="25"/>
      <c r="FN170" s="25"/>
      <c r="FO170" s="25"/>
      <c r="FP170" s="25"/>
      <c r="FQ170" s="25"/>
      <c r="FR170" s="25"/>
      <c r="FS170" s="25"/>
      <c r="FT170" s="25"/>
      <c r="FU170" s="25"/>
      <c r="FV170" s="25"/>
      <c r="FW170" s="25"/>
      <c r="FX170" s="25"/>
      <c r="FY170" s="25"/>
      <c r="FZ170" s="25"/>
      <c r="GA170" s="25"/>
      <c r="GB170" s="25"/>
      <c r="GC170" s="25"/>
      <c r="GD170" s="25"/>
      <c r="GE170" s="25"/>
      <c r="GF170" s="25"/>
      <c r="GG170" s="25"/>
      <c r="GH170" s="25"/>
      <c r="GI170" s="25"/>
      <c r="GJ170" s="25"/>
      <c r="GK170" s="25"/>
      <c r="GL170" s="25"/>
      <c r="GM170" s="25"/>
      <c r="GN170" s="25"/>
      <c r="GO170" s="25"/>
      <c r="GP170" s="25"/>
      <c r="GQ170" s="25"/>
      <c r="GR170" s="25"/>
      <c r="GS170" s="25"/>
      <c r="GT170" s="25"/>
      <c r="GU170" s="25"/>
      <c r="GV170" s="25"/>
      <c r="GW170" s="25"/>
      <c r="GX170" s="25"/>
      <c r="GY170" s="25"/>
      <c r="GZ170" s="25"/>
      <c r="HA170" s="25"/>
      <c r="HB170" s="25"/>
      <c r="HC170" s="25"/>
      <c r="HD170" s="25"/>
      <c r="HE170" s="25"/>
      <c r="HF170" s="25"/>
      <c r="HG170" s="25"/>
      <c r="HH170" s="25"/>
      <c r="HI170" s="25"/>
      <c r="HJ170" s="25"/>
      <c r="HK170" s="25"/>
      <c r="HL170" s="25"/>
      <c r="HM170" s="25"/>
      <c r="HN170" s="25"/>
      <c r="HO170" s="25"/>
      <c r="HP170" s="25"/>
      <c r="HQ170" s="25"/>
      <c r="HR170" s="25"/>
      <c r="HS170" s="25"/>
      <c r="HT170" s="25"/>
      <c r="HU170" s="25"/>
      <c r="HV170" s="25"/>
      <c r="HW170" s="25"/>
      <c r="HX170" s="25"/>
      <c r="HY170" s="25"/>
      <c r="HZ170" s="25"/>
      <c r="IA170" s="25"/>
      <c r="IB170" s="25"/>
      <c r="IC170" s="25"/>
      <c r="ID170" s="25"/>
      <c r="IE170" s="25"/>
      <c r="IF170" s="25"/>
      <c r="IG170" s="25"/>
      <c r="IH170" s="25"/>
      <c r="II170" s="25"/>
      <c r="IJ170" s="25"/>
      <c r="IK170" s="25"/>
      <c r="IL170" s="25"/>
      <c r="IM170" s="25"/>
      <c r="IN170" s="25"/>
      <c r="IO170" s="25"/>
      <c r="IP170" s="25"/>
      <c r="IQ170" s="25"/>
      <c r="IR170" s="25"/>
      <c r="IS170" s="25"/>
      <c r="IT170" s="25"/>
      <c r="IU170" s="25"/>
      <c r="IV170" s="25"/>
    </row>
    <row r="171" spans="1:257" s="379" customFormat="1" ht="27.2" customHeight="1">
      <c r="A171" s="446" t="s">
        <v>216</v>
      </c>
      <c r="B171" s="447"/>
      <c r="C171" s="448"/>
      <c r="D171" s="268" t="s">
        <v>217</v>
      </c>
      <c r="E171" s="389" t="s">
        <v>28</v>
      </c>
      <c r="F171" s="313">
        <f>F162*29</f>
        <v>831.91719999999998</v>
      </c>
      <c r="G171" s="28"/>
      <c r="H171" s="449">
        <f t="shared" si="0"/>
        <v>0</v>
      </c>
      <c r="I171" s="450"/>
      <c r="J171" s="444"/>
      <c r="K171" s="451"/>
      <c r="L171" s="237"/>
      <c r="M171" s="178"/>
      <c r="N171" s="178"/>
      <c r="O171" s="178"/>
      <c r="P171" s="178"/>
      <c r="Q171" s="178"/>
      <c r="R171" s="178"/>
      <c r="S171" s="179"/>
      <c r="U171" s="25"/>
      <c r="V171" s="180"/>
      <c r="W171" s="25"/>
      <c r="X171" s="25"/>
      <c r="Y171" s="25"/>
      <c r="Z171" s="25"/>
      <c r="AA171" s="25"/>
      <c r="AB171" s="25"/>
      <c r="AC171" s="25"/>
      <c r="AD171" s="25"/>
      <c r="AE171" s="25"/>
      <c r="AF171" s="25"/>
      <c r="AG171" s="25"/>
      <c r="AH171" s="25"/>
      <c r="AI171" s="25"/>
      <c r="AJ171" s="25"/>
      <c r="AK171" s="25"/>
      <c r="AL171" s="25"/>
      <c r="AM171" s="25"/>
      <c r="AN171" s="25"/>
      <c r="AO171" s="25"/>
      <c r="AP171" s="25"/>
      <c r="AQ171" s="25"/>
      <c r="AR171" s="25"/>
      <c r="AS171" s="25"/>
      <c r="AT171" s="25"/>
      <c r="AU171" s="25"/>
      <c r="AV171" s="25"/>
      <c r="AW171" s="25"/>
      <c r="AX171" s="25"/>
      <c r="AY171" s="25"/>
      <c r="AZ171" s="25"/>
      <c r="BA171" s="25"/>
      <c r="BB171" s="25"/>
      <c r="BC171" s="25"/>
      <c r="BD171" s="25"/>
      <c r="BE171" s="25"/>
      <c r="BF171" s="25"/>
      <c r="BG171" s="25"/>
      <c r="BH171" s="25"/>
      <c r="BI171" s="25"/>
      <c r="BJ171" s="25"/>
      <c r="BK171" s="25"/>
      <c r="BL171" s="25"/>
      <c r="BM171" s="25"/>
      <c r="BN171" s="25"/>
      <c r="BO171" s="25"/>
      <c r="BP171" s="25"/>
      <c r="BQ171" s="25"/>
      <c r="BR171" s="25"/>
      <c r="BS171" s="25"/>
      <c r="BT171" s="25"/>
      <c r="BU171" s="25"/>
      <c r="BV171" s="25"/>
      <c r="BW171" s="25"/>
      <c r="BX171" s="25"/>
      <c r="BY171" s="25"/>
      <c r="BZ171" s="25"/>
      <c r="CA171" s="25"/>
      <c r="CB171" s="25"/>
      <c r="CC171" s="25"/>
      <c r="CD171" s="25"/>
      <c r="CE171" s="25"/>
      <c r="CF171" s="25"/>
      <c r="CG171" s="25"/>
      <c r="CH171" s="25"/>
      <c r="CI171" s="25"/>
      <c r="CJ171" s="25"/>
      <c r="CK171" s="25"/>
      <c r="CL171" s="25"/>
      <c r="CM171" s="25"/>
      <c r="CN171" s="25"/>
      <c r="CO171" s="25"/>
      <c r="CP171" s="25"/>
      <c r="CQ171" s="25"/>
      <c r="CR171" s="25"/>
      <c r="CS171" s="25"/>
      <c r="CT171" s="25"/>
      <c r="CU171" s="25"/>
      <c r="CV171" s="25"/>
      <c r="CW171" s="25"/>
      <c r="CX171" s="25"/>
      <c r="CY171" s="25"/>
      <c r="CZ171" s="25"/>
      <c r="DA171" s="25"/>
      <c r="DB171" s="25"/>
      <c r="DC171" s="25"/>
      <c r="DD171" s="25"/>
      <c r="DE171" s="25"/>
      <c r="DF171" s="25"/>
      <c r="DG171" s="25"/>
      <c r="DH171" s="25"/>
      <c r="DI171" s="25"/>
      <c r="DJ171" s="25"/>
      <c r="DK171" s="25"/>
      <c r="DL171" s="25"/>
      <c r="DM171" s="25"/>
      <c r="DN171" s="25"/>
      <c r="DO171" s="25"/>
      <c r="DP171" s="25"/>
      <c r="DQ171" s="25"/>
      <c r="DR171" s="25"/>
      <c r="DS171" s="25"/>
      <c r="DT171" s="25"/>
      <c r="DU171" s="25"/>
      <c r="DV171" s="25"/>
      <c r="DW171" s="25"/>
      <c r="DX171" s="25"/>
      <c r="DY171" s="25"/>
      <c r="DZ171" s="25"/>
      <c r="EA171" s="25"/>
      <c r="EB171" s="25"/>
      <c r="EC171" s="25"/>
      <c r="ED171" s="25"/>
      <c r="EE171" s="25"/>
      <c r="EF171" s="25"/>
      <c r="EG171" s="25"/>
      <c r="EH171" s="25"/>
      <c r="EI171" s="25"/>
      <c r="EJ171" s="25"/>
      <c r="EK171" s="25"/>
      <c r="EL171" s="25"/>
      <c r="EM171" s="25"/>
      <c r="EN171" s="25"/>
      <c r="EO171" s="25"/>
      <c r="EP171" s="25"/>
      <c r="EQ171" s="25"/>
      <c r="ER171" s="25"/>
      <c r="ES171" s="25"/>
      <c r="ET171" s="25"/>
      <c r="EU171" s="25"/>
      <c r="EV171" s="25"/>
      <c r="EW171" s="25"/>
      <c r="EX171" s="25"/>
      <c r="EY171" s="25"/>
      <c r="EZ171" s="25"/>
      <c r="FA171" s="25"/>
      <c r="FB171" s="25"/>
      <c r="FC171" s="25"/>
      <c r="FD171" s="25"/>
      <c r="FE171" s="25"/>
      <c r="FF171" s="25"/>
      <c r="FG171" s="25"/>
      <c r="FH171" s="25"/>
      <c r="FI171" s="25"/>
      <c r="FJ171" s="25"/>
      <c r="FK171" s="25"/>
      <c r="FL171" s="25"/>
      <c r="FM171" s="25"/>
      <c r="FN171" s="25"/>
      <c r="FO171" s="25"/>
      <c r="FP171" s="25"/>
      <c r="FQ171" s="25"/>
      <c r="FR171" s="25"/>
      <c r="FS171" s="25"/>
      <c r="FT171" s="25"/>
      <c r="FU171" s="25"/>
      <c r="FV171" s="25"/>
      <c r="FW171" s="25"/>
      <c r="FX171" s="25"/>
      <c r="FY171" s="25"/>
      <c r="FZ171" s="25"/>
      <c r="GA171" s="25"/>
      <c r="GB171" s="25"/>
      <c r="GC171" s="25"/>
      <c r="GD171" s="25"/>
      <c r="GE171" s="25"/>
      <c r="GF171" s="25"/>
      <c r="GG171" s="25"/>
      <c r="GH171" s="25"/>
      <c r="GI171" s="25"/>
      <c r="GJ171" s="25"/>
      <c r="GK171" s="25"/>
      <c r="GL171" s="25"/>
      <c r="GM171" s="25"/>
      <c r="GN171" s="25"/>
      <c r="GO171" s="25"/>
      <c r="GP171" s="25"/>
      <c r="GQ171" s="25"/>
      <c r="GR171" s="25"/>
      <c r="GS171" s="25"/>
      <c r="GT171" s="25"/>
      <c r="GU171" s="25"/>
      <c r="GV171" s="25"/>
      <c r="GW171" s="25"/>
      <c r="GX171" s="25"/>
      <c r="GY171" s="25"/>
      <c r="GZ171" s="25"/>
      <c r="HA171" s="25"/>
      <c r="HB171" s="25"/>
      <c r="HC171" s="25"/>
      <c r="HD171" s="25"/>
      <c r="HE171" s="25"/>
      <c r="HF171" s="25"/>
      <c r="HG171" s="25"/>
      <c r="HH171" s="25"/>
      <c r="HI171" s="25"/>
      <c r="HJ171" s="25"/>
      <c r="HK171" s="25"/>
      <c r="HL171" s="25"/>
      <c r="HM171" s="25"/>
      <c r="HN171" s="25"/>
      <c r="HO171" s="25"/>
      <c r="HP171" s="25"/>
      <c r="HQ171" s="25"/>
      <c r="HR171" s="25"/>
      <c r="HS171" s="25"/>
      <c r="HT171" s="25"/>
      <c r="HU171" s="25"/>
      <c r="HV171" s="25"/>
      <c r="HW171" s="25"/>
      <c r="HX171" s="25"/>
      <c r="HY171" s="25"/>
      <c r="HZ171" s="25"/>
      <c r="IA171" s="25"/>
      <c r="IB171" s="25"/>
      <c r="IC171" s="25"/>
      <c r="ID171" s="25"/>
      <c r="IE171" s="25"/>
      <c r="IF171" s="25"/>
      <c r="IG171" s="25"/>
      <c r="IH171" s="25"/>
      <c r="II171" s="25"/>
      <c r="IJ171" s="25"/>
      <c r="IK171" s="25"/>
      <c r="IL171" s="25"/>
      <c r="IM171" s="25"/>
      <c r="IN171" s="25"/>
      <c r="IO171" s="25"/>
      <c r="IP171" s="25"/>
      <c r="IQ171" s="25"/>
      <c r="IR171" s="25"/>
      <c r="IS171" s="25"/>
      <c r="IT171" s="25"/>
      <c r="IU171" s="25"/>
      <c r="IV171" s="25"/>
    </row>
    <row r="172" spans="1:257" s="379" customFormat="1" ht="27.2" customHeight="1">
      <c r="A172" s="373" t="s">
        <v>218</v>
      </c>
      <c r="B172" s="423"/>
      <c r="C172" s="423"/>
      <c r="D172" s="372" t="s">
        <v>219</v>
      </c>
      <c r="E172" s="388" t="s">
        <v>28</v>
      </c>
      <c r="F172" s="398">
        <f>F162</f>
        <v>28.686799999999998</v>
      </c>
      <c r="G172" s="177"/>
      <c r="H172" s="443">
        <f t="shared" si="0"/>
        <v>0</v>
      </c>
      <c r="I172" s="439"/>
      <c r="J172" s="452"/>
      <c r="K172" s="445"/>
      <c r="L172" s="237"/>
      <c r="M172" s="148"/>
      <c r="N172" s="148"/>
      <c r="O172" s="148"/>
      <c r="P172" s="170"/>
      <c r="Q172" s="148"/>
      <c r="R172" s="148"/>
      <c r="S172" s="181"/>
      <c r="T172" s="148"/>
      <c r="U172" s="25"/>
      <c r="V172" s="25"/>
      <c r="W172" s="25"/>
      <c r="X172" s="25"/>
      <c r="Y172" s="25"/>
      <c r="Z172" s="25"/>
      <c r="AA172" s="25"/>
      <c r="AB172" s="25"/>
      <c r="AC172" s="25"/>
      <c r="AD172" s="25"/>
      <c r="AE172" s="25"/>
      <c r="AF172" s="25"/>
      <c r="AG172" s="25"/>
      <c r="AH172" s="25"/>
      <c r="AI172" s="25"/>
      <c r="AJ172" s="25"/>
      <c r="AK172" s="25"/>
      <c r="AL172" s="25"/>
      <c r="AM172" s="25"/>
      <c r="AN172" s="25"/>
      <c r="AO172" s="25"/>
      <c r="AP172" s="25"/>
      <c r="AQ172" s="25"/>
      <c r="AR172" s="25"/>
      <c r="AS172" s="25"/>
      <c r="AT172" s="25"/>
      <c r="AU172" s="25"/>
      <c r="AV172" s="25"/>
      <c r="AW172" s="25"/>
      <c r="AX172" s="25"/>
      <c r="AY172" s="25"/>
      <c r="AZ172" s="25"/>
      <c r="BA172" s="25"/>
      <c r="BB172" s="25"/>
      <c r="BC172" s="25"/>
      <c r="BD172" s="25"/>
      <c r="BE172" s="25"/>
      <c r="BF172" s="25"/>
      <c r="BG172" s="25"/>
      <c r="BH172" s="25"/>
      <c r="BI172" s="25"/>
      <c r="BJ172" s="25"/>
      <c r="BK172" s="25"/>
      <c r="BL172" s="25"/>
      <c r="BM172" s="25"/>
      <c r="BN172" s="25"/>
      <c r="BO172" s="25"/>
      <c r="BP172" s="25"/>
      <c r="BQ172" s="25"/>
      <c r="BR172" s="25"/>
      <c r="BS172" s="25"/>
      <c r="BT172" s="25"/>
      <c r="BU172" s="25"/>
      <c r="BV172" s="25"/>
      <c r="BW172" s="25"/>
      <c r="BX172" s="25"/>
      <c r="BY172" s="25"/>
      <c r="BZ172" s="25"/>
      <c r="CA172" s="25"/>
      <c r="CB172" s="25"/>
      <c r="CC172" s="25"/>
      <c r="CD172" s="25"/>
      <c r="CE172" s="25"/>
      <c r="CF172" s="25"/>
      <c r="CG172" s="25"/>
      <c r="CH172" s="25"/>
      <c r="CI172" s="25"/>
      <c r="CJ172" s="25"/>
      <c r="CK172" s="25"/>
      <c r="CL172" s="25"/>
      <c r="CM172" s="25"/>
      <c r="CN172" s="25"/>
      <c r="CO172" s="25"/>
      <c r="CP172" s="25"/>
      <c r="CQ172" s="25"/>
      <c r="CR172" s="25"/>
      <c r="CS172" s="25"/>
      <c r="CT172" s="25"/>
      <c r="CU172" s="25"/>
      <c r="CV172" s="25"/>
      <c r="CW172" s="25"/>
      <c r="CX172" s="25"/>
      <c r="CY172" s="25"/>
      <c r="CZ172" s="25"/>
      <c r="DA172" s="25"/>
      <c r="DB172" s="25"/>
      <c r="DC172" s="25"/>
      <c r="DD172" s="25"/>
      <c r="DE172" s="25"/>
      <c r="DF172" s="25"/>
      <c r="DG172" s="25"/>
      <c r="DH172" s="25"/>
      <c r="DI172" s="25"/>
      <c r="DJ172" s="25"/>
      <c r="DK172" s="25"/>
      <c r="DL172" s="25"/>
      <c r="DM172" s="25"/>
      <c r="DN172" s="25"/>
      <c r="DO172" s="25"/>
      <c r="DP172" s="25"/>
      <c r="DQ172" s="25"/>
      <c r="DR172" s="25"/>
      <c r="DS172" s="25"/>
      <c r="DT172" s="25"/>
      <c r="DU172" s="25"/>
      <c r="DV172" s="25"/>
      <c r="DW172" s="25"/>
      <c r="DX172" s="25"/>
      <c r="DY172" s="25"/>
      <c r="DZ172" s="25"/>
      <c r="EA172" s="25"/>
      <c r="EB172" s="25"/>
      <c r="EC172" s="25"/>
      <c r="ED172" s="25"/>
      <c r="EE172" s="25"/>
      <c r="EF172" s="25"/>
      <c r="EG172" s="25"/>
      <c r="EH172" s="25"/>
      <c r="EI172" s="25"/>
      <c r="EJ172" s="25"/>
      <c r="EK172" s="25"/>
      <c r="EL172" s="25"/>
      <c r="EM172" s="25"/>
      <c r="EN172" s="25"/>
      <c r="EO172" s="25"/>
      <c r="EP172" s="25"/>
      <c r="EQ172" s="25"/>
      <c r="ER172" s="25"/>
      <c r="ES172" s="25"/>
      <c r="ET172" s="25"/>
      <c r="EU172" s="25"/>
      <c r="EV172" s="25"/>
      <c r="EW172" s="25"/>
      <c r="EX172" s="25"/>
      <c r="EY172" s="25"/>
      <c r="EZ172" s="25"/>
      <c r="FA172" s="25"/>
      <c r="FB172" s="25"/>
      <c r="FC172" s="25"/>
      <c r="FD172" s="25"/>
      <c r="FE172" s="25"/>
      <c r="FF172" s="25"/>
      <c r="FG172" s="25"/>
      <c r="FH172" s="25"/>
      <c r="FI172" s="25"/>
      <c r="FJ172" s="25"/>
      <c r="FK172" s="25"/>
      <c r="FL172" s="25"/>
      <c r="FM172" s="25"/>
      <c r="FN172" s="25"/>
      <c r="FO172" s="25"/>
      <c r="FP172" s="25"/>
      <c r="FQ172" s="25"/>
      <c r="FR172" s="25"/>
      <c r="FS172" s="25"/>
      <c r="FT172" s="25"/>
      <c r="FU172" s="25"/>
      <c r="FV172" s="25"/>
      <c r="FW172" s="25"/>
      <c r="FX172" s="25"/>
      <c r="FY172" s="25"/>
      <c r="FZ172" s="25"/>
      <c r="GA172" s="25"/>
      <c r="GB172" s="25"/>
      <c r="GC172" s="25"/>
      <c r="GD172" s="25"/>
      <c r="GE172" s="25"/>
      <c r="GF172" s="25"/>
      <c r="GG172" s="25"/>
      <c r="GH172" s="25"/>
      <c r="GI172" s="25"/>
      <c r="GJ172" s="25"/>
      <c r="GK172" s="25"/>
      <c r="GL172" s="25"/>
      <c r="GM172" s="25"/>
      <c r="GN172" s="25"/>
      <c r="GO172" s="25"/>
      <c r="GP172" s="25"/>
      <c r="GQ172" s="25"/>
      <c r="GR172" s="25"/>
      <c r="GS172" s="25"/>
      <c r="GT172" s="25"/>
      <c r="GU172" s="25"/>
      <c r="GV172" s="25"/>
      <c r="GW172" s="25"/>
      <c r="GX172" s="25"/>
      <c r="GY172" s="25"/>
      <c r="GZ172" s="25"/>
      <c r="HA172" s="25"/>
      <c r="HB172" s="25"/>
      <c r="HC172" s="25"/>
      <c r="HD172" s="25"/>
      <c r="HE172" s="25"/>
      <c r="HF172" s="25"/>
      <c r="HG172" s="25"/>
      <c r="HH172" s="25"/>
      <c r="HI172" s="25"/>
      <c r="HJ172" s="25"/>
      <c r="HK172" s="25"/>
      <c r="HL172" s="25"/>
      <c r="HM172" s="25"/>
      <c r="HN172" s="25"/>
      <c r="HO172" s="25"/>
      <c r="HP172" s="25"/>
      <c r="HQ172" s="25"/>
      <c r="HR172" s="25"/>
      <c r="HS172" s="25"/>
      <c r="HT172" s="25"/>
      <c r="HU172" s="25"/>
      <c r="HV172" s="25"/>
      <c r="HW172" s="25"/>
      <c r="HX172" s="25"/>
      <c r="HY172" s="25"/>
      <c r="HZ172" s="25"/>
      <c r="IA172" s="25"/>
      <c r="IB172" s="25"/>
      <c r="IC172" s="25"/>
      <c r="ID172" s="25"/>
      <c r="IE172" s="25"/>
      <c r="IF172" s="25"/>
      <c r="IG172" s="25"/>
      <c r="IH172" s="25"/>
      <c r="II172" s="25"/>
      <c r="IJ172" s="25"/>
      <c r="IK172" s="25"/>
      <c r="IL172" s="25"/>
      <c r="IM172" s="25"/>
      <c r="IN172" s="25"/>
      <c r="IO172" s="25"/>
      <c r="IP172" s="25"/>
      <c r="IQ172" s="25"/>
      <c r="IR172" s="25"/>
      <c r="IS172" s="25"/>
      <c r="IT172" s="25"/>
      <c r="IU172" s="25"/>
      <c r="IV172" s="25"/>
    </row>
    <row r="173" spans="1:257" s="379" customFormat="1" ht="27.2" customHeight="1">
      <c r="A173" s="453" t="s">
        <v>220</v>
      </c>
      <c r="B173" s="454"/>
      <c r="C173" s="455"/>
      <c r="D173" s="456" t="s">
        <v>221</v>
      </c>
      <c r="E173" s="457" t="s">
        <v>152</v>
      </c>
      <c r="F173" s="458">
        <f>F162*2</f>
        <v>57.373599999999996</v>
      </c>
      <c r="G173" s="182"/>
      <c r="H173" s="443">
        <f t="shared" si="0"/>
        <v>0</v>
      </c>
      <c r="I173" s="459"/>
      <c r="J173" s="452"/>
      <c r="K173" s="460"/>
      <c r="L173" s="237"/>
      <c r="M173" s="148"/>
      <c r="N173" s="148"/>
      <c r="O173" s="148"/>
      <c r="P173" s="148"/>
      <c r="Q173" s="148"/>
      <c r="R173" s="148"/>
      <c r="S173" s="181"/>
      <c r="T173" s="461"/>
      <c r="U173" s="25"/>
      <c r="V173" s="25"/>
      <c r="W173" s="25"/>
      <c r="X173" s="25"/>
      <c r="Y173" s="249"/>
      <c r="Z173" s="249"/>
      <c r="AA173" s="249"/>
      <c r="AB173" s="249"/>
      <c r="AC173" s="249"/>
      <c r="AD173" s="249"/>
      <c r="AE173" s="249"/>
      <c r="AF173" s="249"/>
      <c r="AG173" s="249"/>
      <c r="AH173" s="249"/>
      <c r="AI173" s="249"/>
      <c r="AJ173" s="249"/>
      <c r="AK173" s="249"/>
      <c r="AL173" s="249"/>
      <c r="AM173" s="249"/>
      <c r="AN173" s="249"/>
      <c r="AO173" s="249"/>
      <c r="AP173" s="249"/>
      <c r="AQ173" s="249"/>
      <c r="AR173" s="249"/>
      <c r="AS173" s="249"/>
      <c r="AT173" s="249"/>
      <c r="AU173" s="249"/>
      <c r="AV173" s="249"/>
      <c r="AW173" s="249"/>
      <c r="AX173" s="249"/>
      <c r="AY173" s="249"/>
      <c r="AZ173" s="249"/>
      <c r="BA173" s="249"/>
      <c r="BB173" s="249"/>
      <c r="BC173" s="249"/>
      <c r="BD173" s="249"/>
      <c r="BE173" s="249"/>
      <c r="BF173" s="249"/>
      <c r="BG173" s="249"/>
      <c r="BH173" s="249"/>
      <c r="BI173" s="249"/>
      <c r="BJ173" s="249"/>
      <c r="BK173" s="249"/>
      <c r="BL173" s="249"/>
      <c r="BM173" s="249"/>
      <c r="BN173" s="249"/>
      <c r="BO173" s="249"/>
      <c r="BP173" s="249"/>
      <c r="BQ173" s="249"/>
      <c r="BR173" s="249"/>
      <c r="BS173" s="249"/>
      <c r="BT173" s="249"/>
      <c r="BU173" s="249"/>
      <c r="BV173" s="249"/>
      <c r="BW173" s="249"/>
      <c r="BX173" s="249"/>
      <c r="BY173" s="249"/>
      <c r="BZ173" s="249"/>
      <c r="CA173" s="249"/>
      <c r="CB173" s="249"/>
      <c r="CC173" s="249"/>
      <c r="CD173" s="249"/>
      <c r="CE173" s="249"/>
      <c r="CF173" s="249"/>
      <c r="CG173" s="249"/>
      <c r="CH173" s="249"/>
      <c r="CI173" s="249"/>
      <c r="CJ173" s="249"/>
      <c r="CK173" s="249"/>
      <c r="CL173" s="249"/>
      <c r="CM173" s="249"/>
      <c r="CN173" s="249"/>
      <c r="CO173" s="249"/>
      <c r="CP173" s="249"/>
      <c r="CQ173" s="249"/>
      <c r="CR173" s="249"/>
      <c r="CS173" s="249"/>
      <c r="CT173" s="249"/>
      <c r="CU173" s="249"/>
      <c r="CV173" s="249"/>
      <c r="CW173" s="249"/>
      <c r="CX173" s="249"/>
      <c r="CY173" s="249"/>
      <c r="CZ173" s="249"/>
      <c r="DA173" s="249"/>
      <c r="DB173" s="249"/>
      <c r="DC173" s="249"/>
      <c r="DD173" s="249"/>
      <c r="DE173" s="249"/>
      <c r="DF173" s="249"/>
      <c r="DG173" s="249"/>
      <c r="DH173" s="249"/>
      <c r="DI173" s="249"/>
      <c r="DJ173" s="249"/>
      <c r="DK173" s="249"/>
      <c r="DL173" s="249"/>
      <c r="DM173" s="249"/>
      <c r="DN173" s="249"/>
      <c r="DO173" s="249"/>
      <c r="DP173" s="249"/>
      <c r="DQ173" s="249"/>
      <c r="DR173" s="249"/>
      <c r="DS173" s="249"/>
      <c r="DT173" s="249"/>
      <c r="DU173" s="249"/>
      <c r="DV173" s="249"/>
      <c r="DW173" s="249"/>
      <c r="DX173" s="249"/>
      <c r="DY173" s="249"/>
      <c r="DZ173" s="249"/>
      <c r="EA173" s="249"/>
      <c r="EB173" s="249"/>
      <c r="EC173" s="249"/>
      <c r="ED173" s="249"/>
      <c r="EE173" s="249"/>
      <c r="EF173" s="249"/>
      <c r="EG173" s="249"/>
      <c r="EH173" s="249"/>
      <c r="EI173" s="249"/>
      <c r="EJ173" s="249"/>
      <c r="EK173" s="249"/>
      <c r="EL173" s="249"/>
      <c r="EM173" s="249"/>
      <c r="EN173" s="249"/>
      <c r="EO173" s="249"/>
      <c r="EP173" s="249"/>
      <c r="EQ173" s="249"/>
      <c r="ER173" s="249"/>
      <c r="ES173" s="249"/>
      <c r="ET173" s="249"/>
      <c r="EU173" s="249"/>
      <c r="EV173" s="249"/>
      <c r="EW173" s="249"/>
      <c r="EX173" s="249"/>
      <c r="EY173" s="249"/>
      <c r="EZ173" s="249"/>
      <c r="FA173" s="249"/>
      <c r="FB173" s="249"/>
      <c r="FC173" s="249"/>
      <c r="FD173" s="249"/>
      <c r="FE173" s="249"/>
      <c r="FF173" s="249"/>
      <c r="FG173" s="249"/>
      <c r="FH173" s="249"/>
      <c r="FI173" s="249"/>
      <c r="FJ173" s="249"/>
      <c r="FK173" s="249"/>
      <c r="FL173" s="249"/>
      <c r="FM173" s="249"/>
      <c r="FN173" s="249"/>
      <c r="FO173" s="249"/>
      <c r="FP173" s="249"/>
      <c r="FQ173" s="249"/>
      <c r="FR173" s="249"/>
      <c r="FS173" s="249"/>
      <c r="FT173" s="249"/>
      <c r="FU173" s="249"/>
      <c r="FV173" s="249"/>
      <c r="FW173" s="249"/>
      <c r="FX173" s="249"/>
      <c r="FY173" s="249"/>
      <c r="FZ173" s="249"/>
      <c r="GA173" s="249"/>
      <c r="GB173" s="249"/>
      <c r="GC173" s="249"/>
      <c r="GD173" s="249"/>
      <c r="GE173" s="249"/>
      <c r="GF173" s="249"/>
      <c r="GG173" s="249"/>
      <c r="GH173" s="249"/>
      <c r="GI173" s="249"/>
      <c r="GJ173" s="249"/>
      <c r="GK173" s="249"/>
      <c r="GL173" s="249"/>
      <c r="GM173" s="249"/>
      <c r="GN173" s="249"/>
      <c r="GO173" s="249"/>
      <c r="GP173" s="249"/>
      <c r="GQ173" s="249"/>
      <c r="GR173" s="249"/>
      <c r="GS173" s="249"/>
      <c r="GT173" s="249"/>
      <c r="GU173" s="249"/>
      <c r="GV173" s="249"/>
      <c r="GW173" s="249"/>
      <c r="GX173" s="249"/>
      <c r="GY173" s="249"/>
      <c r="GZ173" s="249"/>
      <c r="HA173" s="249"/>
      <c r="HB173" s="249"/>
      <c r="HC173" s="249"/>
      <c r="HD173" s="249"/>
      <c r="HE173" s="249"/>
      <c r="HF173" s="249"/>
      <c r="HG173" s="249"/>
      <c r="HH173" s="249"/>
      <c r="HI173" s="249"/>
      <c r="HJ173" s="249"/>
      <c r="HK173" s="249"/>
      <c r="HL173" s="249"/>
      <c r="HM173" s="249"/>
      <c r="HN173" s="249"/>
      <c r="HO173" s="249"/>
      <c r="HP173" s="249"/>
      <c r="HQ173" s="249"/>
      <c r="HR173" s="249"/>
      <c r="HS173" s="249"/>
      <c r="HT173" s="249"/>
      <c r="HU173" s="249"/>
      <c r="HV173" s="249"/>
      <c r="HW173" s="249"/>
      <c r="HX173" s="249"/>
      <c r="HY173" s="249"/>
      <c r="HZ173" s="249"/>
      <c r="IA173" s="249"/>
      <c r="IB173" s="249"/>
      <c r="IC173" s="249"/>
      <c r="ID173" s="249"/>
      <c r="IE173" s="249"/>
      <c r="IF173" s="249"/>
      <c r="IG173" s="249"/>
      <c r="IH173" s="249"/>
      <c r="II173" s="249"/>
      <c r="IJ173" s="249"/>
      <c r="IK173" s="249"/>
      <c r="IL173" s="249"/>
      <c r="IM173" s="249"/>
      <c r="IN173" s="249"/>
      <c r="IO173" s="249"/>
      <c r="IP173" s="249"/>
      <c r="IQ173" s="249"/>
      <c r="IR173" s="249"/>
      <c r="IS173" s="249"/>
      <c r="IT173" s="249"/>
      <c r="IU173" s="249"/>
      <c r="IV173" s="249"/>
    </row>
    <row r="174" spans="1:257" s="452" customFormat="1" ht="13.5" customHeight="1">
      <c r="A174" s="462"/>
      <c r="B174" s="463"/>
      <c r="C174" s="464"/>
      <c r="D174" s="456" t="s">
        <v>222</v>
      </c>
      <c r="E174" s="465"/>
      <c r="F174" s="466"/>
      <c r="G174" s="183"/>
      <c r="H174" s="467"/>
      <c r="I174" s="468"/>
      <c r="K174" s="469"/>
      <c r="L174" s="148"/>
      <c r="M174" s="148"/>
      <c r="N174" s="148"/>
      <c r="O174" s="148"/>
      <c r="P174" s="148"/>
      <c r="Q174" s="148"/>
      <c r="R174" s="148"/>
      <c r="S174" s="181"/>
      <c r="T174" s="249"/>
      <c r="U174" s="470"/>
      <c r="V174" s="470"/>
      <c r="W174" s="470"/>
      <c r="X174" s="470"/>
      <c r="Y174" s="470"/>
      <c r="Z174" s="470"/>
      <c r="AA174" s="470"/>
      <c r="AB174" s="470"/>
      <c r="AC174" s="470"/>
      <c r="AD174" s="470"/>
      <c r="AE174" s="470"/>
      <c r="AF174" s="470"/>
      <c r="AG174" s="470"/>
      <c r="AH174" s="470"/>
      <c r="AI174" s="470"/>
      <c r="AJ174" s="470"/>
      <c r="AK174" s="470"/>
      <c r="AL174" s="470"/>
      <c r="AM174" s="470"/>
      <c r="AN174" s="470"/>
      <c r="AO174" s="470"/>
      <c r="AP174" s="470"/>
      <c r="AQ174" s="470"/>
      <c r="AR174" s="470"/>
      <c r="AS174" s="470"/>
      <c r="AT174" s="470"/>
      <c r="AU174" s="470"/>
      <c r="AV174" s="470"/>
      <c r="AW174" s="470"/>
      <c r="AX174" s="470"/>
      <c r="AY174" s="470"/>
      <c r="AZ174" s="470"/>
      <c r="BA174" s="470"/>
      <c r="BB174" s="470"/>
      <c r="BC174" s="470"/>
      <c r="BD174" s="470"/>
      <c r="BE174" s="470"/>
      <c r="BF174" s="470"/>
      <c r="BG174" s="470"/>
      <c r="BH174" s="470"/>
      <c r="BI174" s="470"/>
      <c r="BJ174" s="470"/>
      <c r="BK174" s="470"/>
      <c r="BL174" s="470"/>
      <c r="BM174" s="470"/>
      <c r="BN174" s="470"/>
      <c r="BO174" s="470"/>
      <c r="BP174" s="470"/>
      <c r="BQ174" s="470"/>
      <c r="BR174" s="470"/>
      <c r="BS174" s="470"/>
      <c r="BT174" s="470"/>
      <c r="BU174" s="470"/>
      <c r="BV174" s="470"/>
      <c r="BW174" s="470"/>
      <c r="BX174" s="470"/>
      <c r="BY174" s="470"/>
      <c r="BZ174" s="470"/>
      <c r="CA174" s="470"/>
      <c r="CB174" s="470"/>
      <c r="CC174" s="470"/>
      <c r="CD174" s="470"/>
      <c r="CE174" s="470"/>
      <c r="CF174" s="470"/>
      <c r="CG174" s="470"/>
      <c r="CH174" s="470"/>
      <c r="CI174" s="470"/>
      <c r="CJ174" s="470"/>
      <c r="CK174" s="470"/>
      <c r="CL174" s="470"/>
      <c r="CM174" s="470"/>
      <c r="CN174" s="470"/>
      <c r="CO174" s="470"/>
      <c r="CP174" s="470"/>
      <c r="CQ174" s="470"/>
      <c r="CR174" s="470"/>
      <c r="CS174" s="470"/>
      <c r="CT174" s="470"/>
      <c r="CU174" s="470"/>
      <c r="CV174" s="470"/>
      <c r="CW174" s="470"/>
      <c r="CX174" s="470"/>
      <c r="CY174" s="470"/>
      <c r="CZ174" s="470"/>
      <c r="DA174" s="470"/>
      <c r="DB174" s="470"/>
      <c r="DC174" s="470"/>
      <c r="DD174" s="470"/>
      <c r="DE174" s="470"/>
      <c r="DF174" s="470"/>
      <c r="DG174" s="470"/>
      <c r="DH174" s="470"/>
      <c r="DI174" s="470"/>
      <c r="DJ174" s="470"/>
      <c r="DK174" s="470"/>
      <c r="DL174" s="470"/>
      <c r="DM174" s="470"/>
      <c r="DN174" s="470"/>
      <c r="DO174" s="470"/>
      <c r="DP174" s="470"/>
      <c r="DQ174" s="470"/>
      <c r="DR174" s="470"/>
      <c r="DS174" s="470"/>
      <c r="DT174" s="470"/>
      <c r="DU174" s="470"/>
      <c r="DV174" s="470"/>
      <c r="DW174" s="470"/>
      <c r="DX174" s="470"/>
      <c r="DY174" s="470"/>
      <c r="DZ174" s="470"/>
      <c r="EA174" s="470"/>
      <c r="EB174" s="470"/>
      <c r="EC174" s="470"/>
      <c r="ED174" s="470"/>
      <c r="EE174" s="470"/>
      <c r="EF174" s="470"/>
      <c r="EG174" s="470"/>
      <c r="EH174" s="470"/>
      <c r="EI174" s="470"/>
      <c r="EJ174" s="470"/>
      <c r="EK174" s="470"/>
      <c r="EL174" s="470"/>
      <c r="EM174" s="470"/>
      <c r="EN174" s="470"/>
      <c r="EO174" s="470"/>
      <c r="EP174" s="470"/>
      <c r="EQ174" s="470"/>
      <c r="ER174" s="470"/>
      <c r="ES174" s="470"/>
      <c r="ET174" s="470"/>
      <c r="EU174" s="470"/>
      <c r="EV174" s="470"/>
      <c r="EW174" s="470"/>
      <c r="EX174" s="470"/>
      <c r="EY174" s="470"/>
      <c r="EZ174" s="470"/>
      <c r="FA174" s="470"/>
      <c r="FB174" s="470"/>
      <c r="FC174" s="470"/>
      <c r="FD174" s="470"/>
      <c r="FE174" s="470"/>
      <c r="FF174" s="470"/>
      <c r="FG174" s="470"/>
      <c r="FH174" s="470"/>
      <c r="FI174" s="470"/>
      <c r="FJ174" s="470"/>
      <c r="FK174" s="470"/>
      <c r="FL174" s="470"/>
      <c r="FM174" s="470"/>
      <c r="FN174" s="470"/>
      <c r="FO174" s="470"/>
      <c r="FP174" s="470"/>
      <c r="FQ174" s="470"/>
      <c r="FR174" s="470"/>
      <c r="FS174" s="470"/>
      <c r="FT174" s="470"/>
      <c r="FU174" s="470"/>
      <c r="FV174" s="470"/>
      <c r="FW174" s="470"/>
      <c r="FX174" s="470"/>
      <c r="FY174" s="470"/>
      <c r="FZ174" s="470"/>
      <c r="GA174" s="470"/>
      <c r="GB174" s="470"/>
      <c r="GC174" s="470"/>
      <c r="GD174" s="470"/>
      <c r="GE174" s="470"/>
      <c r="GF174" s="470"/>
      <c r="GG174" s="470"/>
      <c r="GH174" s="470"/>
      <c r="GI174" s="470"/>
      <c r="GJ174" s="470"/>
      <c r="GK174" s="470"/>
      <c r="GL174" s="470"/>
      <c r="GM174" s="470"/>
      <c r="GN174" s="470"/>
      <c r="GO174" s="470"/>
      <c r="GP174" s="470"/>
      <c r="GQ174" s="470"/>
      <c r="GR174" s="470"/>
      <c r="GS174" s="470"/>
      <c r="GT174" s="470"/>
      <c r="GU174" s="470"/>
      <c r="GV174" s="470"/>
      <c r="GW174" s="470"/>
      <c r="GX174" s="470"/>
      <c r="GY174" s="470"/>
      <c r="GZ174" s="470"/>
      <c r="HA174" s="470"/>
      <c r="HB174" s="470"/>
      <c r="HC174" s="470"/>
      <c r="HD174" s="470"/>
      <c r="HE174" s="470"/>
      <c r="HF174" s="470"/>
      <c r="HG174" s="470"/>
      <c r="HH174" s="470"/>
      <c r="HI174" s="470"/>
      <c r="HJ174" s="470"/>
      <c r="HK174" s="470"/>
      <c r="HL174" s="470"/>
      <c r="HM174" s="470"/>
      <c r="HN174" s="470"/>
      <c r="HO174" s="470"/>
      <c r="HP174" s="470"/>
      <c r="HQ174" s="470"/>
      <c r="HR174" s="470"/>
      <c r="HS174" s="470"/>
      <c r="HT174" s="470"/>
      <c r="HU174" s="470"/>
      <c r="HV174" s="470"/>
      <c r="HW174" s="470"/>
      <c r="HX174" s="470"/>
      <c r="HY174" s="470"/>
      <c r="HZ174" s="470"/>
      <c r="IA174" s="470"/>
      <c r="IB174" s="470"/>
      <c r="IC174" s="470"/>
      <c r="ID174" s="470"/>
      <c r="IE174" s="470"/>
      <c r="IF174" s="470"/>
      <c r="IG174" s="470"/>
      <c r="IH174" s="470"/>
      <c r="II174" s="470"/>
      <c r="IJ174" s="470"/>
      <c r="IK174" s="470"/>
      <c r="IL174" s="470"/>
      <c r="IM174" s="470"/>
      <c r="IN174" s="470"/>
      <c r="IO174" s="470"/>
      <c r="IP174" s="470"/>
      <c r="IQ174" s="470"/>
      <c r="IR174" s="470"/>
      <c r="IS174" s="470"/>
      <c r="IT174" s="470"/>
      <c r="IU174" s="470"/>
      <c r="IV174" s="470"/>
      <c r="IW174" s="470"/>
    </row>
    <row r="175" spans="1:257" s="379" customFormat="1" ht="81.2" customHeight="1">
      <c r="A175" s="435"/>
      <c r="B175" s="436"/>
      <c r="C175" s="437"/>
      <c r="D175" s="471" t="s">
        <v>223</v>
      </c>
      <c r="E175" s="372"/>
      <c r="F175" s="398"/>
      <c r="G175" s="171"/>
      <c r="H175" s="366"/>
      <c r="I175" s="472"/>
      <c r="J175" s="473"/>
      <c r="K175" s="368"/>
      <c r="L175" s="148"/>
      <c r="M175" s="148"/>
      <c r="N175" s="148"/>
      <c r="O175" s="148"/>
      <c r="P175" s="148"/>
      <c r="Q175" s="148"/>
      <c r="R175" s="148"/>
      <c r="S175" s="181"/>
      <c r="T175" s="470"/>
      <c r="U175" s="25"/>
      <c r="V175" s="25"/>
      <c r="W175" s="25"/>
      <c r="X175" s="25"/>
      <c r="Y175" s="25"/>
      <c r="Z175" s="25"/>
      <c r="AA175" s="25"/>
      <c r="AB175" s="25"/>
      <c r="AC175" s="25"/>
      <c r="AD175" s="25"/>
      <c r="AE175" s="25"/>
      <c r="AF175" s="25"/>
      <c r="AG175" s="25"/>
      <c r="AH175" s="25"/>
      <c r="AI175" s="25"/>
      <c r="AJ175" s="25"/>
      <c r="AK175" s="25"/>
      <c r="AL175" s="25"/>
      <c r="AM175" s="25"/>
      <c r="AN175" s="25"/>
      <c r="AO175" s="25"/>
      <c r="AP175" s="25"/>
      <c r="AQ175" s="25"/>
      <c r="AR175" s="25"/>
      <c r="AS175" s="25"/>
      <c r="AT175" s="25"/>
      <c r="AU175" s="25"/>
      <c r="AV175" s="25"/>
      <c r="AW175" s="25"/>
      <c r="AX175" s="25"/>
      <c r="AY175" s="25"/>
      <c r="AZ175" s="25"/>
      <c r="BA175" s="25"/>
      <c r="BB175" s="25"/>
      <c r="BC175" s="25"/>
      <c r="BD175" s="25"/>
      <c r="BE175" s="25"/>
      <c r="BF175" s="25"/>
      <c r="BG175" s="25"/>
      <c r="BH175" s="25"/>
      <c r="BI175" s="25"/>
      <c r="BJ175" s="25"/>
      <c r="BK175" s="25"/>
      <c r="BL175" s="25"/>
      <c r="BM175" s="25"/>
      <c r="BN175" s="25"/>
      <c r="BO175" s="25"/>
      <c r="BP175" s="25"/>
      <c r="BQ175" s="25"/>
      <c r="BR175" s="25"/>
      <c r="BS175" s="25"/>
      <c r="BT175" s="25"/>
      <c r="BU175" s="25"/>
      <c r="BV175" s="25"/>
      <c r="BW175" s="25"/>
      <c r="BX175" s="25"/>
      <c r="BY175" s="25"/>
      <c r="BZ175" s="25"/>
      <c r="CA175" s="25"/>
      <c r="CB175" s="25"/>
      <c r="CC175" s="25"/>
      <c r="CD175" s="25"/>
      <c r="CE175" s="25"/>
      <c r="CF175" s="25"/>
      <c r="CG175" s="25"/>
      <c r="CH175" s="25"/>
      <c r="CI175" s="25"/>
      <c r="CJ175" s="25"/>
      <c r="CK175" s="25"/>
      <c r="CL175" s="25"/>
      <c r="CM175" s="25"/>
      <c r="CN175" s="25"/>
      <c r="CO175" s="25"/>
      <c r="CP175" s="25"/>
      <c r="CQ175" s="25"/>
      <c r="CR175" s="25"/>
      <c r="CS175" s="25"/>
      <c r="CT175" s="25"/>
      <c r="CU175" s="25"/>
      <c r="CV175" s="25"/>
      <c r="CW175" s="25"/>
      <c r="CX175" s="25"/>
      <c r="CY175" s="25"/>
      <c r="CZ175" s="25"/>
      <c r="DA175" s="25"/>
      <c r="DB175" s="25"/>
      <c r="DC175" s="25"/>
      <c r="DD175" s="25"/>
      <c r="DE175" s="25"/>
      <c r="DF175" s="25"/>
      <c r="DG175" s="25"/>
      <c r="DH175" s="25"/>
      <c r="DI175" s="25"/>
      <c r="DJ175" s="25"/>
      <c r="DK175" s="25"/>
      <c r="DL175" s="25"/>
      <c r="DM175" s="25"/>
      <c r="DN175" s="25"/>
      <c r="DO175" s="25"/>
      <c r="DP175" s="25"/>
      <c r="DQ175" s="25"/>
      <c r="DR175" s="25"/>
      <c r="DS175" s="25"/>
      <c r="DT175" s="25"/>
      <c r="DU175" s="25"/>
      <c r="DV175" s="25"/>
      <c r="DW175" s="25"/>
      <c r="DX175" s="25"/>
      <c r="DY175" s="25"/>
      <c r="DZ175" s="25"/>
      <c r="EA175" s="25"/>
      <c r="EB175" s="25"/>
      <c r="EC175" s="25"/>
      <c r="ED175" s="25"/>
      <c r="EE175" s="25"/>
      <c r="EF175" s="25"/>
      <c r="EG175" s="25"/>
      <c r="EH175" s="25"/>
      <c r="EI175" s="25"/>
      <c r="EJ175" s="25"/>
      <c r="EK175" s="25"/>
      <c r="EL175" s="25"/>
      <c r="EM175" s="25"/>
      <c r="EN175" s="25"/>
      <c r="EO175" s="25"/>
      <c r="EP175" s="25"/>
      <c r="EQ175" s="25"/>
      <c r="ER175" s="25"/>
      <c r="ES175" s="25"/>
      <c r="ET175" s="25"/>
      <c r="EU175" s="25"/>
      <c r="EV175" s="25"/>
      <c r="EW175" s="25"/>
      <c r="EX175" s="25"/>
      <c r="EY175" s="25"/>
      <c r="EZ175" s="25"/>
      <c r="FA175" s="25"/>
      <c r="FB175" s="25"/>
      <c r="FC175" s="25"/>
      <c r="FD175" s="25"/>
      <c r="FE175" s="25"/>
      <c r="FF175" s="25"/>
      <c r="FG175" s="25"/>
      <c r="FH175" s="25"/>
      <c r="FI175" s="25"/>
      <c r="FJ175" s="25"/>
      <c r="FK175" s="25"/>
      <c r="FL175" s="25"/>
      <c r="FM175" s="25"/>
      <c r="FN175" s="25"/>
      <c r="FO175" s="25"/>
      <c r="FP175" s="25"/>
      <c r="FQ175" s="25"/>
      <c r="FR175" s="25"/>
      <c r="FS175" s="25"/>
      <c r="FT175" s="25"/>
      <c r="FU175" s="25"/>
      <c r="FV175" s="25"/>
      <c r="FW175" s="25"/>
      <c r="FX175" s="25"/>
      <c r="FY175" s="25"/>
      <c r="FZ175" s="25"/>
      <c r="GA175" s="25"/>
      <c r="GB175" s="25"/>
      <c r="GC175" s="25"/>
      <c r="GD175" s="25"/>
      <c r="GE175" s="25"/>
      <c r="GF175" s="25"/>
      <c r="GG175" s="25"/>
      <c r="GH175" s="25"/>
      <c r="GI175" s="25"/>
      <c r="GJ175" s="25"/>
      <c r="GK175" s="25"/>
      <c r="GL175" s="25"/>
      <c r="GM175" s="25"/>
      <c r="GN175" s="25"/>
      <c r="GO175" s="25"/>
      <c r="GP175" s="25"/>
      <c r="GQ175" s="25"/>
      <c r="GR175" s="25"/>
      <c r="GS175" s="25"/>
      <c r="GT175" s="25"/>
      <c r="GU175" s="25"/>
      <c r="GV175" s="25"/>
      <c r="GW175" s="25"/>
      <c r="GX175" s="25"/>
      <c r="GY175" s="25"/>
      <c r="GZ175" s="25"/>
      <c r="HA175" s="25"/>
      <c r="HB175" s="25"/>
      <c r="HC175" s="25"/>
      <c r="HD175" s="25"/>
      <c r="HE175" s="25"/>
      <c r="HF175" s="25"/>
      <c r="HG175" s="25"/>
      <c r="HH175" s="25"/>
      <c r="HI175" s="25"/>
      <c r="HJ175" s="25"/>
      <c r="HK175" s="25"/>
      <c r="HL175" s="25"/>
      <c r="HM175" s="25"/>
      <c r="HN175" s="25"/>
      <c r="HO175" s="25"/>
      <c r="HP175" s="25"/>
      <c r="HQ175" s="25"/>
      <c r="HR175" s="25"/>
      <c r="HS175" s="25"/>
      <c r="HT175" s="25"/>
      <c r="HU175" s="25"/>
      <c r="HV175" s="25"/>
      <c r="HW175" s="25"/>
      <c r="HX175" s="25"/>
      <c r="HY175" s="25"/>
      <c r="HZ175" s="25"/>
      <c r="IA175" s="25"/>
      <c r="IB175" s="25"/>
      <c r="IC175" s="25"/>
      <c r="ID175" s="25"/>
      <c r="IE175" s="25"/>
      <c r="IF175" s="25"/>
      <c r="IG175" s="25"/>
      <c r="IH175" s="25"/>
      <c r="II175" s="25"/>
      <c r="IJ175" s="25"/>
      <c r="IK175" s="25"/>
      <c r="IL175" s="25"/>
      <c r="IM175" s="25"/>
      <c r="IN175" s="25"/>
      <c r="IO175" s="25"/>
      <c r="IP175" s="25"/>
      <c r="IQ175" s="25"/>
      <c r="IR175" s="25"/>
      <c r="IS175" s="25"/>
      <c r="IT175" s="25"/>
      <c r="IU175" s="25"/>
      <c r="IV175" s="25"/>
    </row>
    <row r="176" spans="1:257" s="257" customFormat="1" ht="13.5" customHeight="1">
      <c r="A176" s="150">
        <v>41</v>
      </c>
      <c r="B176" s="231">
        <v>946</v>
      </c>
      <c r="C176" s="231">
        <v>469981111</v>
      </c>
      <c r="D176" s="231" t="s">
        <v>151</v>
      </c>
      <c r="E176" s="231" t="s">
        <v>152</v>
      </c>
      <c r="F176" s="251">
        <f>SUM(F177:F178)</f>
        <v>16.773</v>
      </c>
      <c r="G176" s="4"/>
      <c r="H176" s="252">
        <f>F176*G176</f>
        <v>0</v>
      </c>
      <c r="I176" s="253" t="s">
        <v>22</v>
      </c>
      <c r="J176" s="262"/>
      <c r="K176" s="236"/>
      <c r="L176" s="237"/>
      <c r="M176" s="255"/>
      <c r="N176" s="255"/>
      <c r="O176" s="255"/>
      <c r="P176" s="246"/>
      <c r="Q176" s="137"/>
      <c r="R176" s="256"/>
      <c r="S176" s="256"/>
      <c r="T176" s="256"/>
    </row>
    <row r="177" spans="1:256" s="137" customFormat="1" ht="13.5" customHeight="1">
      <c r="A177" s="238"/>
      <c r="B177" s="239"/>
      <c r="C177" s="239"/>
      <c r="D177" s="240" t="s">
        <v>224</v>
      </c>
      <c r="E177" s="239"/>
      <c r="F177" s="241">
        <f>7.02+0.005</f>
        <v>7.0249999999999995</v>
      </c>
      <c r="G177" s="149"/>
      <c r="H177" s="242"/>
      <c r="I177" s="243"/>
      <c r="J177" s="244"/>
      <c r="K177" s="245"/>
      <c r="L177" s="246"/>
      <c r="M177" s="246"/>
      <c r="N177" s="246"/>
      <c r="O177" s="246"/>
      <c r="P177" s="246"/>
      <c r="Q177" s="246"/>
      <c r="R177" s="246"/>
      <c r="S177" s="246"/>
      <c r="T177" s="246"/>
      <c r="U177" s="246"/>
      <c r="V177" s="246"/>
      <c r="W177" s="246"/>
      <c r="X177" s="246"/>
      <c r="Y177" s="246"/>
      <c r="Z177" s="246"/>
      <c r="AA177" s="246"/>
      <c r="AB177" s="246"/>
      <c r="AC177" s="246"/>
      <c r="AD177" s="246"/>
      <c r="AE177" s="246"/>
      <c r="AF177" s="246"/>
      <c r="AG177" s="246"/>
      <c r="AH177" s="246"/>
      <c r="AI177" s="246"/>
      <c r="AJ177" s="246"/>
      <c r="AK177" s="246"/>
      <c r="AL177" s="246"/>
      <c r="AM177" s="246"/>
      <c r="AN177" s="246"/>
      <c r="AO177" s="246"/>
      <c r="AP177" s="246"/>
      <c r="AQ177" s="246"/>
      <c r="AR177" s="246"/>
      <c r="AS177" s="246"/>
      <c r="AT177" s="246"/>
      <c r="AU177" s="246"/>
      <c r="AV177" s="246"/>
      <c r="AW177" s="246"/>
      <c r="AX177" s="246"/>
      <c r="AY177" s="246"/>
      <c r="AZ177" s="246"/>
      <c r="BA177" s="246"/>
      <c r="BB177" s="246"/>
      <c r="BC177" s="246"/>
      <c r="BD177" s="246"/>
      <c r="BE177" s="246"/>
      <c r="BF177" s="246"/>
      <c r="BG177" s="246"/>
      <c r="BH177" s="246"/>
      <c r="BI177" s="246"/>
      <c r="BJ177" s="246"/>
      <c r="BK177" s="246"/>
      <c r="BL177" s="246"/>
      <c r="BM177" s="246"/>
      <c r="BN177" s="246"/>
      <c r="BO177" s="246"/>
      <c r="BP177" s="246"/>
      <c r="BQ177" s="246"/>
      <c r="BR177" s="246"/>
      <c r="BS177" s="246"/>
      <c r="BT177" s="246"/>
      <c r="BU177" s="246"/>
      <c r="BV177" s="246"/>
      <c r="BW177" s="246"/>
      <c r="BX177" s="246"/>
      <c r="BY177" s="246"/>
      <c r="BZ177" s="246"/>
      <c r="CA177" s="246"/>
      <c r="CB177" s="246"/>
      <c r="CC177" s="246"/>
      <c r="CD177" s="246"/>
      <c r="CE177" s="246"/>
      <c r="CF177" s="246"/>
      <c r="CG177" s="246"/>
      <c r="CH177" s="246"/>
      <c r="CI177" s="246"/>
      <c r="CJ177" s="246"/>
      <c r="CK177" s="246"/>
      <c r="CL177" s="246"/>
      <c r="CM177" s="246"/>
      <c r="CN177" s="246"/>
      <c r="CO177" s="246"/>
      <c r="CP177" s="246"/>
      <c r="CQ177" s="246"/>
      <c r="CR177" s="246"/>
      <c r="CS177" s="246"/>
      <c r="CT177" s="246"/>
      <c r="CU177" s="246"/>
      <c r="CV177" s="246"/>
      <c r="CW177" s="246"/>
      <c r="CX177" s="246"/>
      <c r="CY177" s="246"/>
      <c r="CZ177" s="246"/>
      <c r="DA177" s="246"/>
      <c r="DB177" s="246"/>
      <c r="DC177" s="246"/>
      <c r="DD177" s="246"/>
      <c r="DE177" s="246"/>
      <c r="DF177" s="246"/>
      <c r="DG177" s="246"/>
      <c r="DH177" s="246"/>
      <c r="DI177" s="246"/>
      <c r="DJ177" s="246"/>
      <c r="DK177" s="246"/>
      <c r="DL177" s="246"/>
      <c r="DM177" s="246"/>
      <c r="DN177" s="246"/>
      <c r="DO177" s="246"/>
      <c r="DP177" s="246"/>
      <c r="DQ177" s="246"/>
      <c r="DR177" s="246"/>
      <c r="DS177" s="246"/>
      <c r="DT177" s="246"/>
      <c r="DU177" s="246"/>
      <c r="DV177" s="246"/>
      <c r="DW177" s="246"/>
      <c r="DX177" s="246"/>
      <c r="DY177" s="246"/>
      <c r="DZ177" s="246"/>
      <c r="EA177" s="246"/>
      <c r="EB177" s="246"/>
      <c r="EC177" s="246"/>
      <c r="ED177" s="246"/>
      <c r="EE177" s="246"/>
      <c r="EF177" s="246"/>
      <c r="EG177" s="246"/>
      <c r="EH177" s="246"/>
      <c r="EI177" s="246"/>
      <c r="EJ177" s="246"/>
      <c r="EK177" s="246"/>
      <c r="EL177" s="246"/>
      <c r="EM177" s="246"/>
      <c r="EN177" s="246"/>
      <c r="EO177" s="246"/>
      <c r="EP177" s="246"/>
      <c r="EQ177" s="246"/>
      <c r="ER177" s="246"/>
      <c r="ES177" s="246"/>
      <c r="ET177" s="246"/>
      <c r="EU177" s="246"/>
      <c r="EV177" s="246"/>
      <c r="EW177" s="246"/>
      <c r="EX177" s="246"/>
      <c r="EY177" s="246"/>
      <c r="EZ177" s="246"/>
      <c r="FA177" s="246"/>
      <c r="FB177" s="246"/>
      <c r="FC177" s="246"/>
      <c r="FD177" s="246"/>
      <c r="FE177" s="246"/>
      <c r="FF177" s="246"/>
      <c r="FG177" s="246"/>
      <c r="FH177" s="246"/>
      <c r="FI177" s="246"/>
      <c r="FJ177" s="246"/>
      <c r="FK177" s="246"/>
      <c r="FL177" s="246"/>
      <c r="FM177" s="246"/>
      <c r="FN177" s="246"/>
      <c r="FO177" s="246"/>
      <c r="FP177" s="246"/>
      <c r="FQ177" s="246"/>
      <c r="FR177" s="246"/>
      <c r="FS177" s="246"/>
      <c r="FT177" s="246"/>
      <c r="FU177" s="246"/>
      <c r="FV177" s="246"/>
      <c r="FW177" s="246"/>
      <c r="FX177" s="246"/>
      <c r="FY177" s="246"/>
      <c r="FZ177" s="246"/>
      <c r="GA177" s="246"/>
      <c r="GB177" s="246"/>
      <c r="GC177" s="246"/>
      <c r="GD177" s="246"/>
      <c r="GE177" s="246"/>
      <c r="GF177" s="246"/>
      <c r="GG177" s="246"/>
      <c r="GH177" s="246"/>
      <c r="GI177" s="246"/>
      <c r="GJ177" s="246"/>
      <c r="GK177" s="246"/>
      <c r="GL177" s="246"/>
      <c r="GM177" s="246"/>
      <c r="GN177" s="246"/>
      <c r="GO177" s="246"/>
      <c r="GP177" s="246"/>
      <c r="GQ177" s="246"/>
      <c r="GR177" s="246"/>
      <c r="GS177" s="246"/>
      <c r="GT177" s="246"/>
      <c r="GU177" s="246"/>
      <c r="GV177" s="246"/>
      <c r="GW177" s="246"/>
      <c r="GX177" s="246"/>
      <c r="GY177" s="246"/>
      <c r="GZ177" s="246"/>
      <c r="HA177" s="246"/>
      <c r="HB177" s="246"/>
      <c r="HC177" s="246"/>
      <c r="HD177" s="246"/>
      <c r="HE177" s="246"/>
      <c r="HF177" s="246"/>
      <c r="HG177" s="246"/>
      <c r="HH177" s="246"/>
      <c r="HI177" s="246"/>
      <c r="HJ177" s="246"/>
      <c r="HK177" s="246"/>
      <c r="HL177" s="246"/>
      <c r="HM177" s="246"/>
      <c r="HN177" s="246"/>
      <c r="HO177" s="246"/>
      <c r="HP177" s="246"/>
      <c r="HQ177" s="246"/>
      <c r="HR177" s="246"/>
      <c r="HS177" s="246"/>
      <c r="HT177" s="246"/>
      <c r="HU177" s="246"/>
      <c r="HV177" s="246"/>
      <c r="HW177" s="246"/>
      <c r="HX177" s="246"/>
      <c r="HY177" s="246"/>
      <c r="HZ177" s="246"/>
      <c r="IA177" s="246"/>
      <c r="IB177" s="246"/>
      <c r="IC177" s="246"/>
      <c r="ID177" s="246"/>
      <c r="IE177" s="246"/>
      <c r="IF177" s="246"/>
      <c r="IG177" s="246"/>
      <c r="IH177" s="246"/>
      <c r="II177" s="246"/>
      <c r="IJ177" s="246"/>
      <c r="IK177" s="246"/>
      <c r="IL177" s="246"/>
      <c r="IM177" s="246"/>
      <c r="IN177" s="246"/>
      <c r="IO177" s="246"/>
      <c r="IP177" s="246"/>
      <c r="IQ177" s="246"/>
      <c r="IR177" s="246"/>
      <c r="IS177" s="246"/>
      <c r="IT177" s="246"/>
      <c r="IU177" s="246"/>
      <c r="IV177" s="246"/>
    </row>
    <row r="178" spans="1:256" s="137" customFormat="1" ht="13.5" customHeight="1">
      <c r="A178" s="238"/>
      <c r="B178" s="239"/>
      <c r="C178" s="239"/>
      <c r="D178" s="240" t="s">
        <v>225</v>
      </c>
      <c r="E178" s="239"/>
      <c r="F178" s="241">
        <f>9.748</f>
        <v>9.7479999999999993</v>
      </c>
      <c r="G178" s="149"/>
      <c r="H178" s="242"/>
      <c r="I178" s="243"/>
      <c r="J178" s="244"/>
      <c r="K178" s="245"/>
      <c r="L178" s="246"/>
      <c r="M178" s="246"/>
      <c r="N178" s="246"/>
      <c r="O178" s="246"/>
      <c r="P178" s="246"/>
      <c r="Q178" s="246"/>
      <c r="R178" s="246"/>
      <c r="S178" s="246"/>
      <c r="T178" s="246"/>
      <c r="U178" s="246"/>
      <c r="V178" s="246"/>
      <c r="W178" s="246"/>
      <c r="X178" s="246"/>
      <c r="Y178" s="246"/>
      <c r="Z178" s="246"/>
      <c r="AA178" s="246"/>
      <c r="AB178" s="246"/>
      <c r="AC178" s="246"/>
      <c r="AD178" s="246"/>
      <c r="AE178" s="246"/>
      <c r="AF178" s="246"/>
      <c r="AG178" s="246"/>
      <c r="AH178" s="246"/>
      <c r="AI178" s="246"/>
      <c r="AJ178" s="246"/>
      <c r="AK178" s="246"/>
      <c r="AL178" s="246"/>
      <c r="AM178" s="246"/>
      <c r="AN178" s="246"/>
      <c r="AO178" s="246"/>
      <c r="AP178" s="246"/>
      <c r="AQ178" s="246"/>
      <c r="AR178" s="246"/>
      <c r="AS178" s="246"/>
      <c r="AT178" s="246"/>
      <c r="AU178" s="246"/>
      <c r="AV178" s="246"/>
      <c r="AW178" s="246"/>
      <c r="AX178" s="246"/>
      <c r="AY178" s="246"/>
      <c r="AZ178" s="246"/>
      <c r="BA178" s="246"/>
      <c r="BB178" s="246"/>
      <c r="BC178" s="246"/>
      <c r="BD178" s="246"/>
      <c r="BE178" s="246"/>
      <c r="BF178" s="246"/>
      <c r="BG178" s="246"/>
      <c r="BH178" s="246"/>
      <c r="BI178" s="246"/>
      <c r="BJ178" s="246"/>
      <c r="BK178" s="246"/>
      <c r="BL178" s="246"/>
      <c r="BM178" s="246"/>
      <c r="BN178" s="246"/>
      <c r="BO178" s="246"/>
      <c r="BP178" s="246"/>
      <c r="BQ178" s="246"/>
      <c r="BR178" s="246"/>
      <c r="BS178" s="246"/>
      <c r="BT178" s="246"/>
      <c r="BU178" s="246"/>
      <c r="BV178" s="246"/>
      <c r="BW178" s="246"/>
      <c r="BX178" s="246"/>
      <c r="BY178" s="246"/>
      <c r="BZ178" s="246"/>
      <c r="CA178" s="246"/>
      <c r="CB178" s="246"/>
      <c r="CC178" s="246"/>
      <c r="CD178" s="246"/>
      <c r="CE178" s="246"/>
      <c r="CF178" s="246"/>
      <c r="CG178" s="246"/>
      <c r="CH178" s="246"/>
      <c r="CI178" s="246"/>
      <c r="CJ178" s="246"/>
      <c r="CK178" s="246"/>
      <c r="CL178" s="246"/>
      <c r="CM178" s="246"/>
      <c r="CN178" s="246"/>
      <c r="CO178" s="246"/>
      <c r="CP178" s="246"/>
      <c r="CQ178" s="246"/>
      <c r="CR178" s="246"/>
      <c r="CS178" s="246"/>
      <c r="CT178" s="246"/>
      <c r="CU178" s="246"/>
      <c r="CV178" s="246"/>
      <c r="CW178" s="246"/>
      <c r="CX178" s="246"/>
      <c r="CY178" s="246"/>
      <c r="CZ178" s="246"/>
      <c r="DA178" s="246"/>
      <c r="DB178" s="246"/>
      <c r="DC178" s="246"/>
      <c r="DD178" s="246"/>
      <c r="DE178" s="246"/>
      <c r="DF178" s="246"/>
      <c r="DG178" s="246"/>
      <c r="DH178" s="246"/>
      <c r="DI178" s="246"/>
      <c r="DJ178" s="246"/>
      <c r="DK178" s="246"/>
      <c r="DL178" s="246"/>
      <c r="DM178" s="246"/>
      <c r="DN178" s="246"/>
      <c r="DO178" s="246"/>
      <c r="DP178" s="246"/>
      <c r="DQ178" s="246"/>
      <c r="DR178" s="246"/>
      <c r="DS178" s="246"/>
      <c r="DT178" s="246"/>
      <c r="DU178" s="246"/>
      <c r="DV178" s="246"/>
      <c r="DW178" s="246"/>
      <c r="DX178" s="246"/>
      <c r="DY178" s="246"/>
      <c r="DZ178" s="246"/>
      <c r="EA178" s="246"/>
      <c r="EB178" s="246"/>
      <c r="EC178" s="246"/>
      <c r="ED178" s="246"/>
      <c r="EE178" s="246"/>
      <c r="EF178" s="246"/>
      <c r="EG178" s="246"/>
      <c r="EH178" s="246"/>
      <c r="EI178" s="246"/>
      <c r="EJ178" s="246"/>
      <c r="EK178" s="246"/>
      <c r="EL178" s="246"/>
      <c r="EM178" s="246"/>
      <c r="EN178" s="246"/>
      <c r="EO178" s="246"/>
      <c r="EP178" s="246"/>
      <c r="EQ178" s="246"/>
      <c r="ER178" s="246"/>
      <c r="ES178" s="246"/>
      <c r="ET178" s="246"/>
      <c r="EU178" s="246"/>
      <c r="EV178" s="246"/>
      <c r="EW178" s="246"/>
      <c r="EX178" s="246"/>
      <c r="EY178" s="246"/>
      <c r="EZ178" s="246"/>
      <c r="FA178" s="246"/>
      <c r="FB178" s="246"/>
      <c r="FC178" s="246"/>
      <c r="FD178" s="246"/>
      <c r="FE178" s="246"/>
      <c r="FF178" s="246"/>
      <c r="FG178" s="246"/>
      <c r="FH178" s="246"/>
      <c r="FI178" s="246"/>
      <c r="FJ178" s="246"/>
      <c r="FK178" s="246"/>
      <c r="FL178" s="246"/>
      <c r="FM178" s="246"/>
      <c r="FN178" s="246"/>
      <c r="FO178" s="246"/>
      <c r="FP178" s="246"/>
      <c r="FQ178" s="246"/>
      <c r="FR178" s="246"/>
      <c r="FS178" s="246"/>
      <c r="FT178" s="246"/>
      <c r="FU178" s="246"/>
      <c r="FV178" s="246"/>
      <c r="FW178" s="246"/>
      <c r="FX178" s="246"/>
      <c r="FY178" s="246"/>
      <c r="FZ178" s="246"/>
      <c r="GA178" s="246"/>
      <c r="GB178" s="246"/>
      <c r="GC178" s="246"/>
      <c r="GD178" s="246"/>
      <c r="GE178" s="246"/>
      <c r="GF178" s="246"/>
      <c r="GG178" s="246"/>
      <c r="GH178" s="246"/>
      <c r="GI178" s="246"/>
      <c r="GJ178" s="246"/>
      <c r="GK178" s="246"/>
      <c r="GL178" s="246"/>
      <c r="GM178" s="246"/>
      <c r="GN178" s="246"/>
      <c r="GO178" s="246"/>
      <c r="GP178" s="246"/>
      <c r="GQ178" s="246"/>
      <c r="GR178" s="246"/>
      <c r="GS178" s="246"/>
      <c r="GT178" s="246"/>
      <c r="GU178" s="246"/>
      <c r="GV178" s="246"/>
      <c r="GW178" s="246"/>
      <c r="GX178" s="246"/>
      <c r="GY178" s="246"/>
      <c r="GZ178" s="246"/>
      <c r="HA178" s="246"/>
      <c r="HB178" s="246"/>
      <c r="HC178" s="246"/>
      <c r="HD178" s="246"/>
      <c r="HE178" s="246"/>
      <c r="HF178" s="246"/>
      <c r="HG178" s="246"/>
      <c r="HH178" s="246"/>
      <c r="HI178" s="246"/>
      <c r="HJ178" s="246"/>
      <c r="HK178" s="246"/>
      <c r="HL178" s="246"/>
      <c r="HM178" s="246"/>
      <c r="HN178" s="246"/>
      <c r="HO178" s="246"/>
      <c r="HP178" s="246"/>
      <c r="HQ178" s="246"/>
      <c r="HR178" s="246"/>
      <c r="HS178" s="246"/>
      <c r="HT178" s="246"/>
      <c r="HU178" s="246"/>
      <c r="HV178" s="246"/>
      <c r="HW178" s="246"/>
      <c r="HX178" s="246"/>
      <c r="HY178" s="246"/>
      <c r="HZ178" s="246"/>
      <c r="IA178" s="246"/>
      <c r="IB178" s="246"/>
      <c r="IC178" s="246"/>
      <c r="ID178" s="246"/>
      <c r="IE178" s="246"/>
      <c r="IF178" s="246"/>
      <c r="IG178" s="246"/>
      <c r="IH178" s="246"/>
      <c r="II178" s="246"/>
      <c r="IJ178" s="246"/>
      <c r="IK178" s="246"/>
      <c r="IL178" s="246"/>
      <c r="IM178" s="246"/>
      <c r="IN178" s="246"/>
      <c r="IO178" s="246"/>
      <c r="IP178" s="246"/>
      <c r="IQ178" s="246"/>
      <c r="IR178" s="246"/>
      <c r="IS178" s="246"/>
      <c r="IT178" s="246"/>
      <c r="IU178" s="246"/>
      <c r="IV178" s="246"/>
    </row>
    <row r="179" spans="1:256" s="257" customFormat="1" ht="13.5" customHeight="1">
      <c r="A179" s="150">
        <v>42</v>
      </c>
      <c r="B179" s="231" t="s">
        <v>70</v>
      </c>
      <c r="C179" s="231" t="s">
        <v>71</v>
      </c>
      <c r="D179" s="231" t="s">
        <v>72</v>
      </c>
      <c r="E179" s="231" t="s">
        <v>73</v>
      </c>
      <c r="F179" s="251">
        <f>F180</f>
        <v>10</v>
      </c>
      <c r="G179" s="4"/>
      <c r="H179" s="252">
        <f>F179*G179</f>
        <v>0</v>
      </c>
      <c r="I179" s="253" t="s">
        <v>22</v>
      </c>
      <c r="J179" s="262"/>
      <c r="K179" s="236"/>
      <c r="L179" s="237"/>
      <c r="M179" s="255"/>
      <c r="N179" s="255"/>
      <c r="O179" s="255"/>
      <c r="P179" s="246"/>
      <c r="Q179" s="137"/>
      <c r="R179" s="256"/>
      <c r="S179" s="256"/>
      <c r="T179" s="256"/>
    </row>
    <row r="180" spans="1:256" ht="27.2" customHeight="1">
      <c r="A180" s="258"/>
      <c r="B180" s="231"/>
      <c r="C180" s="278"/>
      <c r="D180" s="279" t="s">
        <v>74</v>
      </c>
      <c r="E180" s="278"/>
      <c r="F180" s="280">
        <v>10</v>
      </c>
      <c r="G180" s="333"/>
      <c r="H180" s="333"/>
      <c r="I180" s="282"/>
      <c r="K180" s="334"/>
    </row>
    <row r="181" spans="1:256" ht="21" customHeight="1">
      <c r="A181" s="184"/>
      <c r="B181" s="185"/>
      <c r="C181" s="185"/>
      <c r="D181" s="185" t="s">
        <v>226</v>
      </c>
      <c r="E181" s="185"/>
      <c r="F181" s="186"/>
      <c r="G181" s="187"/>
      <c r="H181" s="187">
        <f>H21+H9</f>
        <v>0</v>
      </c>
      <c r="I181" s="137"/>
      <c r="K181" s="187"/>
    </row>
    <row r="182" spans="1:256">
      <c r="A182" s="188"/>
      <c r="B182" s="188"/>
      <c r="C182" s="189"/>
      <c r="D182" s="189"/>
      <c r="E182" s="190"/>
      <c r="F182" s="191"/>
      <c r="G182" s="192"/>
      <c r="H182" s="192"/>
      <c r="I182" s="193"/>
      <c r="K182" s="194"/>
    </row>
    <row r="183" spans="1:256" ht="13.5" customHeight="1">
      <c r="A183" s="195" t="s">
        <v>227</v>
      </c>
      <c r="B183" s="196"/>
      <c r="C183" s="197"/>
      <c r="D183" s="198" t="s">
        <v>228</v>
      </c>
      <c r="E183" s="199"/>
      <c r="F183" s="200"/>
      <c r="G183" s="201"/>
      <c r="H183" s="202">
        <f>H181</f>
        <v>0</v>
      </c>
      <c r="I183" s="203"/>
      <c r="K183" s="194"/>
    </row>
    <row r="184" spans="1:256" ht="13.5" customHeight="1">
      <c r="A184" s="204"/>
      <c r="B184" s="205"/>
      <c r="C184" s="205"/>
      <c r="D184" s="206"/>
      <c r="E184" s="207"/>
      <c r="F184" s="208"/>
      <c r="G184" s="209"/>
      <c r="H184" s="194"/>
      <c r="I184" s="137"/>
      <c r="K184" s="209"/>
    </row>
    <row r="185" spans="1:256" ht="13.5" customHeight="1">
      <c r="A185" s="210" t="s">
        <v>229</v>
      </c>
      <c r="B185" s="210"/>
      <c r="C185" s="210"/>
      <c r="D185" s="210"/>
      <c r="E185" s="210"/>
      <c r="F185" s="210"/>
      <c r="G185" s="210"/>
      <c r="H185" s="210"/>
      <c r="I185" s="210"/>
      <c r="K185" s="210"/>
    </row>
    <row r="186" spans="1:256" ht="27.2" customHeight="1">
      <c r="A186" s="211" t="s">
        <v>230</v>
      </c>
      <c r="B186" s="211"/>
      <c r="C186" s="211"/>
      <c r="D186" s="211"/>
      <c r="E186" s="211"/>
      <c r="F186" s="211"/>
      <c r="G186" s="211"/>
      <c r="H186" s="210"/>
      <c r="I186" s="137"/>
    </row>
    <row r="187" spans="1:256" ht="93.75" customHeight="1">
      <c r="A187" s="211" t="s">
        <v>231</v>
      </c>
      <c r="B187" s="211"/>
      <c r="C187" s="211"/>
      <c r="D187" s="211"/>
      <c r="E187" s="211"/>
      <c r="F187" s="211"/>
      <c r="G187" s="211"/>
      <c r="H187" s="210"/>
      <c r="I187" s="210"/>
    </row>
    <row r="188" spans="1:256" ht="13.5" customHeight="1">
      <c r="A188" s="211" t="s">
        <v>232</v>
      </c>
      <c r="B188" s="211"/>
      <c r="C188" s="211"/>
      <c r="D188" s="211"/>
      <c r="E188" s="211"/>
      <c r="F188" s="211"/>
      <c r="G188" s="211"/>
      <c r="H188" s="212"/>
      <c r="I188" s="212"/>
    </row>
    <row r="189" spans="1:256" ht="13.5" customHeight="1">
      <c r="A189" s="211" t="s">
        <v>233</v>
      </c>
      <c r="B189" s="211"/>
      <c r="C189" s="211"/>
      <c r="D189" s="211"/>
      <c r="E189" s="211"/>
      <c r="F189" s="211"/>
      <c r="G189" s="211"/>
      <c r="H189" s="212"/>
      <c r="I189" s="212"/>
    </row>
    <row r="190" spans="1:256" s="214" customFormat="1" ht="40.5" customHeight="1">
      <c r="A190" s="213" t="s">
        <v>234</v>
      </c>
      <c r="B190" s="213"/>
      <c r="C190" s="213"/>
      <c r="D190" s="213"/>
      <c r="E190" s="213"/>
      <c r="F190" s="213"/>
      <c r="G190" s="213"/>
      <c r="I190" s="215"/>
    </row>
  </sheetData>
  <sheetProtection algorithmName="SHA-512" hashValue="m94KdKoZb57D3pNOt5/dFnGuz8f6BfBA0RkW3br//hbcRFhiyH26Z4XQ/bnbI3wlcmgrp58jA3JkFA1qUcx6bg==" saltValue="ltZnlhIqCHF9sUDAQChkLw==" spinCount="100000" sheet="1" objects="1" scenarios="1"/>
  <mergeCells count="10">
    <mergeCell ref="A187:G187"/>
    <mergeCell ref="A188:G188"/>
    <mergeCell ref="A189:G189"/>
    <mergeCell ref="A190:G190"/>
    <mergeCell ref="A2:I2"/>
    <mergeCell ref="A3:D3"/>
    <mergeCell ref="A4:H4"/>
    <mergeCell ref="G153:H153"/>
    <mergeCell ref="A183:C183"/>
    <mergeCell ref="A186:G186"/>
  </mergeCells>
  <printOptions horizontalCentered="1"/>
  <pageMargins left="0.39370078740157483" right="0.39370078740157483" top="0.78740157480314965" bottom="0.39370078740157483" header="0.31496062992125984" footer="0.31496062992125984"/>
  <pageSetup paperSize="9" scale="6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16</vt:i4>
      </vt:variant>
    </vt:vector>
  </HeadingPairs>
  <TitlesOfParts>
    <vt:vector size="18" baseType="lpstr">
      <vt:lpstr>KL</vt:lpstr>
      <vt:lpstr>D.2.9. TRAFOSTANICE</vt:lpstr>
      <vt:lpstr>KL!CelkemObjekty</vt:lpstr>
      <vt:lpstr>KL!dadresa</vt:lpstr>
      <vt:lpstr>KL!DIČ</vt:lpstr>
      <vt:lpstr>KL!IČO</vt:lpstr>
      <vt:lpstr>KL!NazevObjektu</vt:lpstr>
      <vt:lpstr>KL!NazevStavby</vt:lpstr>
      <vt:lpstr>KL!Objednatel</vt:lpstr>
      <vt:lpstr>KL!Objekt</vt:lpstr>
      <vt:lpstr>'D.2.9. TRAFOSTANICE'!Oblast_tisku</vt:lpstr>
      <vt:lpstr>KL!Oblast_tisku</vt:lpstr>
      <vt:lpstr>KL!oico</vt:lpstr>
      <vt:lpstr>KL!Print_Area</vt:lpstr>
      <vt:lpstr>KL!SazbaDPH1</vt:lpstr>
      <vt:lpstr>KL!SazbaDPH2</vt:lpstr>
      <vt:lpstr>KL!StavbaCelkem</vt:lpstr>
      <vt:lpstr>KL!Zhotovitel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Piskáčková Pavlína</dc:creator>
  <cp:lastModifiedBy>Lubojacká Adéla</cp:lastModifiedBy>
  <dcterms:created xsi:type="dcterms:W3CDTF">2024-11-18T10:09:07Z</dcterms:created>
  <dcterms:modified xsi:type="dcterms:W3CDTF">2024-11-18T13:00:08Z</dcterms:modified>
</cp:coreProperties>
</file>